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esktop\Audit 2023-24\3 Internal Audit Submission\"/>
    </mc:Choice>
  </mc:AlternateContent>
  <xr:revisionPtr revIDLastSave="0" documentId="13_ncr:1_{AA5DD99E-3153-45BA-BD5E-0E008F95278F}" xr6:coauthVersionLast="47" xr6:coauthVersionMax="47" xr10:uidLastSave="{00000000-0000-0000-0000-000000000000}"/>
  <bookViews>
    <workbookView xWindow="-108" yWindow="-108" windowWidth="23256" windowHeight="11964" activeTab="1" xr2:uid="{F05AAC75-8CAD-4CC4-9199-B8A8850F2D40}"/>
  </bookViews>
  <sheets>
    <sheet name="Receipts" sheetId="2" r:id="rId1"/>
    <sheet name="Payments" sheetId="1" r:id="rId2"/>
    <sheet name="Reconciliation" sheetId="3" r:id="rId3"/>
  </sheets>
  <definedNames>
    <definedName name="_xlnm.Print_Area" localSheetId="1">Payments!$A$1:$Q$25</definedName>
    <definedName name="_xlnm.Print_Area" localSheetId="0">Receipts!$A$1:$J$60</definedName>
    <definedName name="_xlnm.Print_Area" localSheetId="2">Reconciliation!$A$1:$D$52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2" l="1"/>
  <c r="C148" i="3"/>
  <c r="C147" i="3"/>
  <c r="C146" i="3"/>
  <c r="D71" i="3"/>
  <c r="D138" i="3"/>
  <c r="P143" i="1"/>
  <c r="O143" i="1"/>
  <c r="L143" i="1"/>
  <c r="K143" i="1"/>
  <c r="J143" i="1"/>
  <c r="I143" i="1"/>
  <c r="H143" i="1"/>
  <c r="Q137" i="1"/>
  <c r="P137" i="1"/>
  <c r="O137" i="1"/>
  <c r="N137" i="1"/>
  <c r="N143" i="1" s="1"/>
  <c r="M137" i="1"/>
  <c r="G141" i="1" s="1"/>
  <c r="L137" i="1"/>
  <c r="K137" i="1"/>
  <c r="J137" i="1"/>
  <c r="I137" i="1"/>
  <c r="H137" i="1"/>
  <c r="G137" i="1"/>
  <c r="F136" i="1"/>
  <c r="R130" i="1"/>
  <c r="R131" i="1"/>
  <c r="R132" i="1"/>
  <c r="F38" i="2"/>
  <c r="J17" i="2"/>
  <c r="D58" i="2"/>
  <c r="D45" i="2"/>
  <c r="D43" i="2"/>
  <c r="D38" i="2"/>
  <c r="D57" i="2"/>
  <c r="J13" i="2"/>
  <c r="J10" i="2"/>
  <c r="J15" i="2"/>
  <c r="E38" i="2"/>
  <c r="D53" i="2"/>
  <c r="D50" i="2"/>
  <c r="F126" i="1"/>
  <c r="D127" i="3" s="1"/>
  <c r="R126" i="1"/>
  <c r="R127" i="1"/>
  <c r="R128" i="1"/>
  <c r="R129" i="1"/>
  <c r="R133" i="1"/>
  <c r="R134" i="1"/>
  <c r="R135" i="1"/>
  <c r="R136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D47" i="2"/>
  <c r="F115" i="1"/>
  <c r="D116" i="3" s="1"/>
  <c r="R110" i="1"/>
  <c r="R107" i="1"/>
  <c r="R108" i="1"/>
  <c r="R109" i="1"/>
  <c r="R111" i="1"/>
  <c r="R105" i="1"/>
  <c r="R106" i="1"/>
  <c r="R104" i="1"/>
  <c r="R96" i="1"/>
  <c r="R97" i="1"/>
  <c r="R98" i="1"/>
  <c r="R99" i="1"/>
  <c r="R100" i="1"/>
  <c r="R101" i="1"/>
  <c r="R102" i="1"/>
  <c r="R103" i="1"/>
  <c r="R85" i="1"/>
  <c r="R86" i="1"/>
  <c r="R87" i="1"/>
  <c r="R88" i="1"/>
  <c r="F104" i="1"/>
  <c r="D105" i="3" s="1"/>
  <c r="F96" i="1"/>
  <c r="D94" i="3" s="1"/>
  <c r="R95" i="1"/>
  <c r="R89" i="1"/>
  <c r="R90" i="1"/>
  <c r="R91" i="1"/>
  <c r="R92" i="1"/>
  <c r="R93" i="1"/>
  <c r="R82" i="1"/>
  <c r="R83" i="1"/>
  <c r="R84" i="1"/>
  <c r="R79" i="1"/>
  <c r="R80" i="1"/>
  <c r="R81" i="1"/>
  <c r="R71" i="1"/>
  <c r="R72" i="1"/>
  <c r="R73" i="1"/>
  <c r="D41" i="2"/>
  <c r="F83" i="1"/>
  <c r="D83" i="3" s="1"/>
  <c r="F69" i="1"/>
  <c r="D72" i="3" s="1"/>
  <c r="R62" i="1"/>
  <c r="R64" i="1"/>
  <c r="R61" i="1"/>
  <c r="R76" i="1"/>
  <c r="R77" i="1"/>
  <c r="R78" i="1"/>
  <c r="R94" i="1"/>
  <c r="R69" i="1"/>
  <c r="R70" i="1"/>
  <c r="R74" i="1"/>
  <c r="R75" i="1"/>
  <c r="R65" i="1"/>
  <c r="R66" i="1"/>
  <c r="R67" i="1"/>
  <c r="R68" i="1"/>
  <c r="R63" i="1"/>
  <c r="D35" i="2"/>
  <c r="D60" i="3" s="1"/>
  <c r="F57" i="1"/>
  <c r="D61" i="3" s="1"/>
  <c r="R56" i="1"/>
  <c r="R51" i="1"/>
  <c r="R48" i="1"/>
  <c r="R49" i="1"/>
  <c r="R57" i="1"/>
  <c r="R58" i="1"/>
  <c r="R59" i="1"/>
  <c r="R60" i="1"/>
  <c r="R54" i="1"/>
  <c r="R55" i="1"/>
  <c r="R47" i="1"/>
  <c r="R50" i="1"/>
  <c r="R52" i="1"/>
  <c r="R53" i="1"/>
  <c r="F46" i="1"/>
  <c r="D50" i="3" s="1"/>
  <c r="D33" i="2"/>
  <c r="D49" i="3" s="1"/>
  <c r="R39" i="1"/>
  <c r="R40" i="1"/>
  <c r="R41" i="1"/>
  <c r="R42" i="1"/>
  <c r="R43" i="1"/>
  <c r="R44" i="1"/>
  <c r="R45" i="1"/>
  <c r="R46" i="1"/>
  <c r="R34" i="1"/>
  <c r="R35" i="1"/>
  <c r="R11" i="1"/>
  <c r="R19" i="1"/>
  <c r="R3" i="1"/>
  <c r="M143" i="1" l="1"/>
  <c r="R137" i="1"/>
  <c r="R36" i="1"/>
  <c r="R37" i="1"/>
  <c r="R38" i="1"/>
  <c r="F38" i="1"/>
  <c r="D39" i="3" s="1"/>
  <c r="D29" i="2"/>
  <c r="D38" i="3" s="1"/>
  <c r="R32" i="1"/>
  <c r="R33" i="1"/>
  <c r="R29" i="1"/>
  <c r="R30" i="1"/>
  <c r="R31" i="1"/>
  <c r="R21" i="1"/>
  <c r="R22" i="1"/>
  <c r="R23" i="1"/>
  <c r="R24" i="1"/>
  <c r="R25" i="1"/>
  <c r="R26" i="1"/>
  <c r="R27" i="1"/>
  <c r="R28" i="1"/>
  <c r="D25" i="2"/>
  <c r="D27" i="3" s="1"/>
  <c r="F28" i="1"/>
  <c r="D28" i="3" s="1"/>
  <c r="F14" i="1"/>
  <c r="D17" i="3" s="1"/>
  <c r="E10" i="2"/>
  <c r="D10" i="2"/>
  <c r="R4" i="1"/>
  <c r="R5" i="1"/>
  <c r="R17" i="1"/>
  <c r="R18" i="1"/>
  <c r="R20" i="1"/>
  <c r="R6" i="1"/>
  <c r="R7" i="1"/>
  <c r="R8" i="1"/>
  <c r="R9" i="1"/>
  <c r="R10" i="1"/>
  <c r="R12" i="1"/>
  <c r="R13" i="1"/>
  <c r="R14" i="1"/>
  <c r="R15" i="1"/>
  <c r="R16" i="1"/>
  <c r="R2" i="1"/>
  <c r="F10" i="2" l="1"/>
  <c r="D16" i="3" s="1"/>
  <c r="R139" i="1"/>
  <c r="D93" i="3"/>
  <c r="D137" i="3"/>
  <c r="D126" i="3"/>
  <c r="D12" i="3"/>
  <c r="D56" i="3" l="1"/>
  <c r="D78" i="3"/>
  <c r="D82" i="3"/>
  <c r="D67" i="3"/>
  <c r="D23" i="3"/>
  <c r="D7" i="3"/>
  <c r="D15" i="3" s="1"/>
  <c r="D133" i="3" l="1"/>
  <c r="D104" i="3"/>
  <c r="D122" i="3"/>
  <c r="D111" i="3"/>
  <c r="D89" i="3"/>
  <c r="D100" i="3"/>
  <c r="D45" i="3"/>
  <c r="D34" i="3"/>
  <c r="D59" i="2" l="1"/>
  <c r="D18" i="3" s="1"/>
  <c r="D115" i="3"/>
  <c r="D26" i="3" l="1"/>
  <c r="D29" i="3" s="1"/>
  <c r="D37" i="3" s="1"/>
  <c r="D40" i="3" s="1"/>
  <c r="D48" i="3" l="1"/>
  <c r="D51" i="3" s="1"/>
  <c r="D59" i="3" s="1"/>
  <c r="D62" i="3" s="1"/>
  <c r="D70" i="3" s="1"/>
  <c r="D73" i="3" l="1"/>
  <c r="D81" i="3" l="1"/>
  <c r="D84" i="3" s="1"/>
  <c r="D92" i="3" l="1"/>
  <c r="D95" i="3" s="1"/>
  <c r="D103" i="3" l="1"/>
  <c r="D106" i="3" s="1"/>
  <c r="D114" i="3" s="1"/>
  <c r="D117" i="3" l="1"/>
  <c r="D125" i="3" l="1"/>
  <c r="D128" i="3" s="1"/>
  <c r="D136" i="3" s="1"/>
  <c r="D139" i="3" s="1"/>
</calcChain>
</file>

<file path=xl/sharedStrings.xml><?xml version="1.0" encoding="utf-8"?>
<sst xmlns="http://schemas.openxmlformats.org/spreadsheetml/2006/main" count="1025" uniqueCount="344">
  <si>
    <t>Description</t>
  </si>
  <si>
    <t>check</t>
  </si>
  <si>
    <t>Allotments</t>
  </si>
  <si>
    <t>Playground</t>
  </si>
  <si>
    <t>Streetlighting</t>
  </si>
  <si>
    <t>VAT</t>
  </si>
  <si>
    <t>Check</t>
  </si>
  <si>
    <t>Total</t>
  </si>
  <si>
    <t>Receipts</t>
  </si>
  <si>
    <t>Date</t>
  </si>
  <si>
    <t>Received From</t>
  </si>
  <si>
    <t>Thornborough Parish Council</t>
  </si>
  <si>
    <t>Current Account</t>
  </si>
  <si>
    <t>Reserve Account</t>
  </si>
  <si>
    <t>Total Bank Accounts</t>
  </si>
  <si>
    <t>Cash Book Receipts</t>
  </si>
  <si>
    <t>Add Receipts</t>
  </si>
  <si>
    <t>Less Payments</t>
  </si>
  <si>
    <t>Budget Allocations</t>
  </si>
  <si>
    <t xml:space="preserve">Cash Book </t>
  </si>
  <si>
    <t>Precept</t>
  </si>
  <si>
    <t>Important Note:</t>
  </si>
  <si>
    <t>Other Income</t>
  </si>
  <si>
    <t>Reconciliation</t>
  </si>
  <si>
    <t>Opening Balance as at 1.12.22</t>
  </si>
  <si>
    <t>Closing Balance as at 31.12.22</t>
  </si>
  <si>
    <t>Bank Statement Balance as at 31.3.23</t>
  </si>
  <si>
    <t>Method</t>
  </si>
  <si>
    <t xml:space="preserve">Reconciliation </t>
  </si>
  <si>
    <t>Admin</t>
  </si>
  <si>
    <t>Donations etc</t>
  </si>
  <si>
    <t>Grass Village</t>
  </si>
  <si>
    <t xml:space="preserve">Staff </t>
  </si>
  <si>
    <t>Village Maint</t>
  </si>
  <si>
    <t>SF&amp;Pavilion</t>
  </si>
  <si>
    <t>Recipient</t>
  </si>
  <si>
    <t>Total Income 2023/24</t>
  </si>
  <si>
    <t>Bank Reconciliation for 1 April 2023 - 31 March 2024</t>
  </si>
  <si>
    <t>Thornborough Parish Council Financial Year 1 April 2023- 31 March 2024</t>
  </si>
  <si>
    <t>Bank Statement Balance as at 30.4.23</t>
  </si>
  <si>
    <t>Opening Balance as at 1.4.23</t>
  </si>
  <si>
    <t>Closing Balance as at 30.4.23</t>
  </si>
  <si>
    <t>Bank Statement Balance as at 31.5.23</t>
  </si>
  <si>
    <t>Opening Balance as at 1.5.23</t>
  </si>
  <si>
    <t>Closing Balance as at 31.5.23</t>
  </si>
  <si>
    <t>Bank Statement Balance as at 30.6.23</t>
  </si>
  <si>
    <t>Opening Balance as at 1.6.23</t>
  </si>
  <si>
    <t>Closing Balance as at 30.6.23</t>
  </si>
  <si>
    <t>Bank Statement Balance as at 31.7.23</t>
  </si>
  <si>
    <t>Opening Balance as at 1.7.23</t>
  </si>
  <si>
    <t>Closing Balance as at 31.7.23</t>
  </si>
  <si>
    <t>Bank Statement Balance as at 31.8.23</t>
  </si>
  <si>
    <t>Opening Balance as at 1.8.23</t>
  </si>
  <si>
    <t>Closing Balance as at 31.8.23</t>
  </si>
  <si>
    <t>Bank Statement Balance as at 30.9.23</t>
  </si>
  <si>
    <t>Opening Balance as at 1.9.23</t>
  </si>
  <si>
    <t>Closing Balance as at 30.9.23</t>
  </si>
  <si>
    <t>Bank Statement Balance as at 31.10.23</t>
  </si>
  <si>
    <t>Opening Balance as at 1.10.23</t>
  </si>
  <si>
    <t>Closing Balance as at 31.10.23</t>
  </si>
  <si>
    <t>Bank Statement Balance as at 30.11.23</t>
  </si>
  <si>
    <t>Opening Balance as at 1.11.23</t>
  </si>
  <si>
    <t>Closing Balance as at 30.11.23</t>
  </si>
  <si>
    <t>Bank Statement Balance as at 31.12.23</t>
  </si>
  <si>
    <t>Bank Statement Balance as at 31.1.24</t>
  </si>
  <si>
    <t>Opening Balance as at 1.1.24</t>
  </si>
  <si>
    <t>Closing Balance as at 31.1.24</t>
  </si>
  <si>
    <t>Opening Balance as at 1.2.24</t>
  </si>
  <si>
    <t>Closing Balance as at 28.2.24</t>
  </si>
  <si>
    <t>Bank Statement Balance as at 31.3.24</t>
  </si>
  <si>
    <t>Opening Balance as at 1.3.24</t>
  </si>
  <si>
    <t>Closing Balance as at 31.3.24</t>
  </si>
  <si>
    <t>Financial year procedure changed to download reserve account month end balance rather rely on quarterly statements.</t>
  </si>
  <si>
    <t>£7,590 transferred from current account to reserve April 2023</t>
  </si>
  <si>
    <t>SO</t>
  </si>
  <si>
    <t>Liz Julier</t>
  </si>
  <si>
    <t>Storage</t>
  </si>
  <si>
    <t>16.4.23</t>
  </si>
  <si>
    <t>BACS</t>
  </si>
  <si>
    <t>Training (Cllr Morgan)</t>
  </si>
  <si>
    <t>17.4.23</t>
  </si>
  <si>
    <t>Alison Robinson</t>
  </si>
  <si>
    <t>Stationery reimbursement</t>
  </si>
  <si>
    <t>Reid And Co</t>
  </si>
  <si>
    <t>BMKALC</t>
  </si>
  <si>
    <t>Subscription 2023/4</t>
  </si>
  <si>
    <t>NBPPC</t>
  </si>
  <si>
    <t>28.4.23</t>
  </si>
  <si>
    <t>HMRC</t>
  </si>
  <si>
    <t>PAYE April</t>
  </si>
  <si>
    <t>Salary April</t>
  </si>
  <si>
    <t>1.5.23</t>
  </si>
  <si>
    <t>2.5.23</t>
  </si>
  <si>
    <t>Litter pickers and rubbish sacks</t>
  </si>
  <si>
    <t>5.5.23</t>
  </si>
  <si>
    <t>BALC</t>
  </si>
  <si>
    <t>Training Clerk</t>
  </si>
  <si>
    <t>Auditing Solutions LTD</t>
  </si>
  <si>
    <t>Internal audit</t>
  </si>
  <si>
    <t>3.4.23</t>
  </si>
  <si>
    <t>11.4.23</t>
  </si>
  <si>
    <t>DD</t>
  </si>
  <si>
    <t>Octopus Energy</t>
  </si>
  <si>
    <t>Pavilion electricity</t>
  </si>
  <si>
    <t xml:space="preserve">Yu Energy </t>
  </si>
  <si>
    <t xml:space="preserve">Streetlighting </t>
  </si>
  <si>
    <t>19.4.23</t>
  </si>
  <si>
    <t>Buckinghamshire Council</t>
  </si>
  <si>
    <t>Waste service</t>
  </si>
  <si>
    <t>13.4.23</t>
  </si>
  <si>
    <t>Preschool</t>
  </si>
  <si>
    <t>Q3 rent</t>
  </si>
  <si>
    <t>14.4.23</t>
  </si>
  <si>
    <t>Bucks Council</t>
  </si>
  <si>
    <t>Precept first instalment</t>
  </si>
  <si>
    <t>24.4.23</t>
  </si>
  <si>
    <t>Nat West PLC</t>
  </si>
  <si>
    <t>Interest</t>
  </si>
  <si>
    <t>Payroll service for 2022/3</t>
  </si>
  <si>
    <t>12.5.23</t>
  </si>
  <si>
    <t>19.5.23</t>
  </si>
  <si>
    <t>Cartwright Landscapes</t>
  </si>
  <si>
    <t>Grass cutting April</t>
  </si>
  <si>
    <t>24.5.23</t>
  </si>
  <si>
    <t xml:space="preserve">St Mary's </t>
  </si>
  <si>
    <t xml:space="preserve">Churchyard maintenance </t>
  </si>
  <si>
    <t>Nick Percival</t>
  </si>
  <si>
    <t>Thornborough News</t>
  </si>
  <si>
    <t>30.5.23</t>
  </si>
  <si>
    <t>Village Hall</t>
  </si>
  <si>
    <t>2021/2 and 2022/3 Donations</t>
  </si>
  <si>
    <t>31.5.23</t>
  </si>
  <si>
    <t>PAYE May</t>
  </si>
  <si>
    <t>Salary May</t>
  </si>
  <si>
    <t>1.6.23</t>
  </si>
  <si>
    <t>13.6.23</t>
  </si>
  <si>
    <t>VAT refund 2022-3</t>
  </si>
  <si>
    <t>4.5.23</t>
  </si>
  <si>
    <t>Plot holder 7A</t>
  </si>
  <si>
    <t>9.5.23</t>
  </si>
  <si>
    <t>10.5.23</t>
  </si>
  <si>
    <t>11.5.23</t>
  </si>
  <si>
    <t>16.5.23</t>
  </si>
  <si>
    <t>18.5.23</t>
  </si>
  <si>
    <t>Plot holder 9A</t>
  </si>
  <si>
    <t>Plot holder 4A&amp;5A</t>
  </si>
  <si>
    <t>Plot holder 2B</t>
  </si>
  <si>
    <t>Plot holder 8B</t>
  </si>
  <si>
    <t>Plot holder 6</t>
  </si>
  <si>
    <t>Plot holder 7B</t>
  </si>
  <si>
    <t>Plot holder 4B</t>
  </si>
  <si>
    <t>Plot holder 9B</t>
  </si>
  <si>
    <t>Plot holder 1</t>
  </si>
  <si>
    <t>Plot holder 3</t>
  </si>
  <si>
    <t>Plot holder 8A&amp;10</t>
  </si>
  <si>
    <t>Octopus energy</t>
  </si>
  <si>
    <t>Commercial waste service - incls new annual duty of care charge</t>
  </si>
  <si>
    <t>Pavilion electricity April</t>
  </si>
  <si>
    <t xml:space="preserve">Octopus Energy </t>
  </si>
  <si>
    <t>27.6.23</t>
  </si>
  <si>
    <t>Edwards Surfacing</t>
  </si>
  <si>
    <t>Repair to rectify damaged grass crete</t>
  </si>
  <si>
    <t>29.6.23</t>
  </si>
  <si>
    <t>Anglian Water Business</t>
  </si>
  <si>
    <t>Allotment water</t>
  </si>
  <si>
    <t>PAYE June</t>
  </si>
  <si>
    <t>Salary June</t>
  </si>
  <si>
    <t>Plot holder 5B</t>
  </si>
  <si>
    <t>5.6.23</t>
  </si>
  <si>
    <t>30.6.23</t>
  </si>
  <si>
    <t>Grass cutting May</t>
  </si>
  <si>
    <t>Allotment plot rent</t>
  </si>
  <si>
    <t>VAT recovery</t>
  </si>
  <si>
    <t>4.7.23</t>
  </si>
  <si>
    <t>Danni Douglas</t>
  </si>
  <si>
    <t>Circuit training May and June</t>
  </si>
  <si>
    <t>24.7.23</t>
  </si>
  <si>
    <t>End of tenancy invoice</t>
  </si>
  <si>
    <t>31.7.23</t>
  </si>
  <si>
    <t>3.7.23</t>
  </si>
  <si>
    <t>BUCKS Council</t>
  </si>
  <si>
    <t>10.7.23</t>
  </si>
  <si>
    <t>Commercial Waste service</t>
  </si>
  <si>
    <t xml:space="preserve">Streetlighting June </t>
  </si>
  <si>
    <t>11.7.23</t>
  </si>
  <si>
    <t>26.7.23</t>
  </si>
  <si>
    <t>PAYE July</t>
  </si>
  <si>
    <t>Salary July</t>
  </si>
  <si>
    <t>Grass cutting June</t>
  </si>
  <si>
    <t>1.8.23</t>
  </si>
  <si>
    <t>10.8.23</t>
  </si>
  <si>
    <t>15.8.23</t>
  </si>
  <si>
    <t>Expenses (mileage)</t>
  </si>
  <si>
    <t>23.8.23</t>
  </si>
  <si>
    <t>PKF Little John LLP</t>
  </si>
  <si>
    <t>External audit</t>
  </si>
  <si>
    <t>30.8.23</t>
  </si>
  <si>
    <t>PAYE August</t>
  </si>
  <si>
    <t>Salary August</t>
  </si>
  <si>
    <t>1.9.23</t>
  </si>
  <si>
    <t>6.9.23</t>
  </si>
  <si>
    <t xml:space="preserve">Suspension file reimbursement </t>
  </si>
  <si>
    <t>Vision ICT</t>
  </si>
  <si>
    <t>Website hosting and support</t>
  </si>
  <si>
    <t>11.9.23</t>
  </si>
  <si>
    <t>Grass cutting July</t>
  </si>
  <si>
    <t>Grass cutting August</t>
  </si>
  <si>
    <t>3.8.23</t>
  </si>
  <si>
    <t>Commercial Waste Service</t>
  </si>
  <si>
    <t>7.8.23</t>
  </si>
  <si>
    <t>Yu-Energy</t>
  </si>
  <si>
    <t>Lever arch file for minutes</t>
  </si>
  <si>
    <t>VAT for repair paid separately in error</t>
  </si>
  <si>
    <t>31.8.23</t>
  </si>
  <si>
    <t>25.9.23</t>
  </si>
  <si>
    <t>Norton licence reimbursement</t>
  </si>
  <si>
    <t>Microsoft licence reimbursement</t>
  </si>
  <si>
    <t>PAYE September</t>
  </si>
  <si>
    <t>Salary September</t>
  </si>
  <si>
    <t>9.10.23</t>
  </si>
  <si>
    <t>The Play Inspection Company</t>
  </si>
  <si>
    <t>Playground and Sports Field Inspections</t>
  </si>
  <si>
    <t>Grass cutting Sept and hedges</t>
  </si>
  <si>
    <t>ARK Limited</t>
  </si>
  <si>
    <t>Wreath</t>
  </si>
  <si>
    <t>Clear Insurance Management Ltd</t>
  </si>
  <si>
    <t>Insurance 2023-4</t>
  </si>
  <si>
    <t>15.9.23</t>
  </si>
  <si>
    <t>Precept second instalment</t>
  </si>
  <si>
    <t>30.9.23</t>
  </si>
  <si>
    <t>8.9.23</t>
  </si>
  <si>
    <t>19.10.23</t>
  </si>
  <si>
    <t>BBOWT</t>
  </si>
  <si>
    <t>4.10.23</t>
  </si>
  <si>
    <t>2.10.23</t>
  </si>
  <si>
    <t>Church Warden</t>
  </si>
  <si>
    <t>PAYE October</t>
  </si>
  <si>
    <t>Salary October</t>
  </si>
  <si>
    <t>27.10.23</t>
  </si>
  <si>
    <t>10.10.23</t>
  </si>
  <si>
    <t>Pavilion electricity September</t>
  </si>
  <si>
    <t>Rent 1.6.23 - 31.12.23</t>
  </si>
  <si>
    <t>31.10.23</t>
  </si>
  <si>
    <t>1.11.23</t>
  </si>
  <si>
    <t>3.11.23</t>
  </si>
  <si>
    <t>Printer ink</t>
  </si>
  <si>
    <t>Playground gazebo and bridge</t>
  </si>
  <si>
    <t xml:space="preserve">Pond Environmental Survey Deposit </t>
  </si>
  <si>
    <t>7.11.23</t>
  </si>
  <si>
    <t>Grass cutting October</t>
  </si>
  <si>
    <t>22.11.23</t>
  </si>
  <si>
    <t>Training  (1.11.22 MW)</t>
  </si>
  <si>
    <t>Fire Guard Services</t>
  </si>
  <si>
    <t>Fire Extinguisher and Emergency Lights Service</t>
  </si>
  <si>
    <t>27.11.23</t>
  </si>
  <si>
    <t>PAYE November includes back pay</t>
  </si>
  <si>
    <t>Salary November includes backpay</t>
  </si>
  <si>
    <t>MK Electrical Breakdown</t>
  </si>
  <si>
    <t>Pavilion heater timers, bulb, emergency light</t>
  </si>
  <si>
    <t>28.11.23</t>
  </si>
  <si>
    <t>6.12.23</t>
  </si>
  <si>
    <t>SLCC</t>
  </si>
  <si>
    <t>Subscription for 2024 calendar year</t>
  </si>
  <si>
    <t>PAYE December includes WFH Allowance</t>
  </si>
  <si>
    <t>Salary December includes WFH Allowance</t>
  </si>
  <si>
    <t>14.11.23</t>
  </si>
  <si>
    <t>2.11.23</t>
  </si>
  <si>
    <t>Commercial Waste Service (error?)</t>
  </si>
  <si>
    <t>23.11.23</t>
  </si>
  <si>
    <t>Pavilion electricity October</t>
  </si>
  <si>
    <t>30.11.23</t>
  </si>
  <si>
    <t>29.12.23</t>
  </si>
  <si>
    <t xml:space="preserve">Allotment plot 7A 2022/3 o/s rent </t>
  </si>
  <si>
    <t>Allotment plot rent 2023-4</t>
  </si>
  <si>
    <t>8.12.23</t>
  </si>
  <si>
    <t>18.12.23</t>
  </si>
  <si>
    <t>British Gas</t>
  </si>
  <si>
    <t>Pavilion electricity switch over glitch</t>
  </si>
  <si>
    <t>1.12.23</t>
  </si>
  <si>
    <t>2.1.24</t>
  </si>
  <si>
    <t>Pond and stream banks</t>
  </si>
  <si>
    <t>17.1.24</t>
  </si>
  <si>
    <t xml:space="preserve">Reimbursement  for TPC email accounts </t>
  </si>
  <si>
    <t>23.1.24</t>
  </si>
  <si>
    <t>Soft Surfaces Invoice Reimbursement</t>
  </si>
  <si>
    <t>Playground surface mulch</t>
  </si>
  <si>
    <t>30.1.24</t>
  </si>
  <si>
    <t>PAYE January</t>
  </si>
  <si>
    <t>Salary January</t>
  </si>
  <si>
    <t>11.1.24</t>
  </si>
  <si>
    <t>Yu Energy</t>
  </si>
  <si>
    <t>1.2.24</t>
  </si>
  <si>
    <t>ICO</t>
  </si>
  <si>
    <t>Annual certification</t>
  </si>
  <si>
    <t>31.1.24</t>
  </si>
  <si>
    <t>23.2.24</t>
  </si>
  <si>
    <t>Pond survey  balance</t>
  </si>
  <si>
    <t>Training invoice 4865</t>
  </si>
  <si>
    <t>Training invoice 4826</t>
  </si>
  <si>
    <t>Stationery and manhole key</t>
  </si>
  <si>
    <t>28.2.24</t>
  </si>
  <si>
    <t>Huws Gray Ltd</t>
  </si>
  <si>
    <t>Allotment plot pegs</t>
  </si>
  <si>
    <t>PAYE February</t>
  </si>
  <si>
    <t>Salary February</t>
  </si>
  <si>
    <t>24.2.24</t>
  </si>
  <si>
    <t>Buckinghamshire  Council</t>
  </si>
  <si>
    <t>Dog waste service</t>
  </si>
  <si>
    <t>Allotment Licence</t>
  </si>
  <si>
    <t>1.3.24</t>
  </si>
  <si>
    <t>4.3.24</t>
  </si>
  <si>
    <t>11.3.24</t>
  </si>
  <si>
    <t>Laptop mouse</t>
  </si>
  <si>
    <t>8.2.24</t>
  </si>
  <si>
    <t>8.2.24j</t>
  </si>
  <si>
    <t>29.2.24</t>
  </si>
  <si>
    <t>13.2.24</t>
  </si>
  <si>
    <t>TCC</t>
  </si>
  <si>
    <t>2023 cricket nets insurance payment</t>
  </si>
  <si>
    <t>PAYE March</t>
  </si>
  <si>
    <t>Salary March</t>
  </si>
  <si>
    <t>28.3.24</t>
  </si>
  <si>
    <t>18.3.24</t>
  </si>
  <si>
    <t>Local Landscapes</t>
  </si>
  <si>
    <t>Pond tree work</t>
  </si>
  <si>
    <t>Bank Statement Balance as at 29.2.24</t>
  </si>
  <si>
    <t>22.3.24</t>
  </si>
  <si>
    <t>Pond survey grant</t>
  </si>
  <si>
    <t>Income received as at 31.3.24</t>
  </si>
  <si>
    <t xml:space="preserve">Other Income for 2023/4 </t>
  </si>
  <si>
    <t>Pre School final payment</t>
  </si>
  <si>
    <t>B&amp;VCB grant</t>
  </si>
  <si>
    <t>Plot holder 2A</t>
  </si>
  <si>
    <t>Preschool Q3 rent</t>
  </si>
  <si>
    <t>Cricket Club rent and insurance</t>
  </si>
  <si>
    <t>Miscellaneous</t>
  </si>
  <si>
    <t>Total (rounded)</t>
  </si>
  <si>
    <t>8.3.24</t>
  </si>
  <si>
    <r>
      <t xml:space="preserve">Pavilion electricity </t>
    </r>
    <r>
      <rPr>
        <sz val="8"/>
        <rFont val="Arial"/>
        <family val="2"/>
      </rPr>
      <t>case with Ombudsman</t>
    </r>
  </si>
  <si>
    <t>Other Payments Excluding Staff Costs Incl VAT</t>
  </si>
  <si>
    <t>Variances</t>
  </si>
  <si>
    <t>31.3.23</t>
  </si>
  <si>
    <t>31.3.24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</si>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</sst>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d/mm/yy;@"/>
    <numFmt numFmtId="165" formatCode="&quot;£&quot;#,##0.00"/>
    <numFmt numFmtId="166" formatCode="&quot;£&quot;#,##0"/>
  </numFmts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1"/>
      <name val="Arial"/>
      <family val="2"/>
    </font>
    <font>
      <sz val="11"/>
      <color rgb="FF0070C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64" fontId="4" fillId="0" borderId="0" xfId="0" applyNumberFormat="1" applyFont="1" applyAlignment="1" applyProtection="1">
      <alignment vertical="top" wrapText="1"/>
      <protection locked="0"/>
    </xf>
    <xf numFmtId="164" fontId="4" fillId="0" borderId="0" xfId="0" applyNumberFormat="1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2" fontId="6" fillId="0" borderId="0" xfId="0" applyNumberFormat="1" applyFont="1" applyAlignment="1" applyProtection="1">
      <alignment horizontal="center" vertical="top" wrapText="1"/>
      <protection locked="0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2" fontId="7" fillId="0" borderId="0" xfId="0" applyNumberFormat="1" applyFont="1" applyAlignment="1" applyProtection="1">
      <alignment horizontal="center" vertical="top" wrapText="1"/>
      <protection locked="0"/>
    </xf>
    <xf numFmtId="2" fontId="4" fillId="0" borderId="0" xfId="0" applyNumberFormat="1" applyFont="1" applyAlignment="1" applyProtection="1">
      <alignment horizontal="center" vertical="top" wrapText="1"/>
      <protection locked="0"/>
    </xf>
    <xf numFmtId="164" fontId="9" fillId="0" borderId="0" xfId="0" applyNumberFormat="1" applyFont="1" applyAlignment="1" applyProtection="1">
      <alignment vertical="top" wrapText="1"/>
      <protection locked="0"/>
    </xf>
    <xf numFmtId="164" fontId="9" fillId="0" borderId="0" xfId="0" applyNumberFormat="1" applyFont="1" applyAlignment="1">
      <alignment horizontal="center" vertical="top" wrapText="1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165" fontId="9" fillId="0" borderId="0" xfId="0" applyNumberFormat="1" applyFont="1" applyAlignment="1" applyProtection="1">
      <alignment horizontal="right" vertical="top" wrapText="1"/>
      <protection locked="0"/>
    </xf>
    <xf numFmtId="165" fontId="9" fillId="0" borderId="0" xfId="0" applyNumberFormat="1" applyFont="1" applyAlignment="1" applyProtection="1">
      <alignment horizontal="center" vertical="top" wrapText="1"/>
      <protection locked="0"/>
    </xf>
    <xf numFmtId="165" fontId="9" fillId="0" borderId="0" xfId="0" applyNumberFormat="1" applyFont="1"/>
    <xf numFmtId="0" fontId="9" fillId="0" borderId="0" xfId="0" applyFont="1"/>
    <xf numFmtId="165" fontId="2" fillId="0" borderId="0" xfId="0" applyNumberFormat="1" applyFont="1"/>
    <xf numFmtId="165" fontId="0" fillId="0" borderId="0" xfId="0" applyNumberFormat="1"/>
    <xf numFmtId="0" fontId="2" fillId="0" borderId="0" xfId="0" applyFont="1"/>
    <xf numFmtId="164" fontId="9" fillId="0" borderId="0" xfId="0" applyNumberFormat="1" applyFont="1"/>
    <xf numFmtId="0" fontId="1" fillId="0" borderId="0" xfId="0" applyFont="1"/>
    <xf numFmtId="165" fontId="12" fillId="0" borderId="1" xfId="0" applyNumberFormat="1" applyFont="1" applyBorder="1"/>
    <xf numFmtId="0" fontId="3" fillId="0" borderId="0" xfId="0" applyFont="1"/>
    <xf numFmtId="0" fontId="11" fillId="0" borderId="0" xfId="0" applyFont="1" applyAlignment="1">
      <alignment vertical="top"/>
    </xf>
    <xf numFmtId="14" fontId="9" fillId="0" borderId="0" xfId="0" applyNumberFormat="1" applyFont="1"/>
    <xf numFmtId="0" fontId="1" fillId="0" borderId="0" xfId="0" applyFont="1" applyAlignment="1">
      <alignment horizontal="center"/>
    </xf>
    <xf numFmtId="164" fontId="16" fillId="0" borderId="0" xfId="0" applyNumberFormat="1" applyFont="1"/>
    <xf numFmtId="164" fontId="12" fillId="0" borderId="0" xfId="0" applyNumberFormat="1" applyFont="1"/>
    <xf numFmtId="0" fontId="12" fillId="0" borderId="3" xfId="0" applyFont="1" applyBorder="1"/>
    <xf numFmtId="0" fontId="0" fillId="0" borderId="4" xfId="0" applyBorder="1"/>
    <xf numFmtId="165" fontId="1" fillId="0" borderId="5" xfId="0" applyNumberFormat="1" applyFont="1" applyBorder="1"/>
    <xf numFmtId="0" fontId="1" fillId="0" borderId="6" xfId="0" applyFont="1" applyBorder="1"/>
    <xf numFmtId="0" fontId="1" fillId="0" borderId="2" xfId="0" applyFont="1" applyBorder="1"/>
    <xf numFmtId="0" fontId="12" fillId="0" borderId="6" xfId="0" applyFont="1" applyBorder="1"/>
    <xf numFmtId="2" fontId="14" fillId="0" borderId="0" xfId="0" applyNumberFormat="1" applyFont="1" applyAlignment="1" applyProtection="1">
      <alignment horizontal="center" vertical="top" wrapText="1"/>
      <protection locked="0"/>
    </xf>
    <xf numFmtId="165" fontId="1" fillId="0" borderId="7" xfId="0" applyNumberFormat="1" applyFont="1" applyBorder="1"/>
    <xf numFmtId="0" fontId="18" fillId="0" borderId="0" xfId="0" applyFont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14" fontId="12" fillId="0" borderId="11" xfId="0" applyNumberFormat="1" applyFont="1" applyBorder="1"/>
    <xf numFmtId="0" fontId="9" fillId="0" borderId="11" xfId="0" applyFont="1" applyBorder="1"/>
    <xf numFmtId="165" fontId="12" fillId="0" borderId="11" xfId="0" applyNumberFormat="1" applyFont="1" applyBorder="1"/>
    <xf numFmtId="165" fontId="1" fillId="0" borderId="0" xfId="0" applyNumberFormat="1" applyFont="1"/>
    <xf numFmtId="165" fontId="3" fillId="0" borderId="9" xfId="0" applyNumberFormat="1" applyFont="1" applyBorder="1"/>
    <xf numFmtId="165" fontId="3" fillId="0" borderId="7" xfId="0" applyNumberFormat="1" applyFont="1" applyBorder="1"/>
    <xf numFmtId="0" fontId="9" fillId="0" borderId="6" xfId="0" applyFont="1" applyBorder="1"/>
    <xf numFmtId="0" fontId="0" fillId="0" borderId="11" xfId="0" applyBorder="1"/>
    <xf numFmtId="0" fontId="12" fillId="0" borderId="11" xfId="0" applyFont="1" applyBorder="1"/>
    <xf numFmtId="165" fontId="12" fillId="0" borderId="0" xfId="0" applyNumberFormat="1" applyFont="1"/>
    <xf numFmtId="0" fontId="3" fillId="0" borderId="8" xfId="0" applyFont="1" applyBorder="1"/>
    <xf numFmtId="164" fontId="12" fillId="0" borderId="0" xfId="0" applyNumberFormat="1" applyFont="1" applyProtection="1">
      <protection locked="0"/>
    </xf>
    <xf numFmtId="2" fontId="20" fillId="0" borderId="0" xfId="0" applyNumberFormat="1" applyFont="1" applyAlignment="1" applyProtection="1">
      <alignment horizontal="center" vertical="top" wrapText="1"/>
      <protection locked="0"/>
    </xf>
    <xf numFmtId="165" fontId="21" fillId="0" borderId="0" xfId="0" applyNumberFormat="1" applyFont="1" applyAlignment="1">
      <alignment vertical="top"/>
    </xf>
    <xf numFmtId="0" fontId="8" fillId="0" borderId="0" xfId="0" applyFont="1"/>
    <xf numFmtId="166" fontId="8" fillId="0" borderId="0" xfId="0" applyNumberFormat="1" applyFont="1"/>
    <xf numFmtId="0" fontId="20" fillId="0" borderId="0" xfId="0" applyFont="1"/>
    <xf numFmtId="0" fontId="13" fillId="0" borderId="0" xfId="0" applyFont="1"/>
    <xf numFmtId="166" fontId="21" fillId="0" borderId="0" xfId="0" applyNumberFormat="1" applyFont="1"/>
    <xf numFmtId="166" fontId="20" fillId="0" borderId="0" xfId="0" applyNumberFormat="1" applyFont="1"/>
    <xf numFmtId="165" fontId="8" fillId="0" borderId="0" xfId="0" applyNumberFormat="1" applyFont="1"/>
    <xf numFmtId="165" fontId="13" fillId="0" borderId="0" xfId="0" applyNumberFormat="1" applyFont="1"/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12" fillId="0" borderId="13" xfId="0" applyFont="1" applyBorder="1"/>
    <xf numFmtId="0" fontId="0" fillId="0" borderId="14" xfId="0" applyBorder="1"/>
    <xf numFmtId="165" fontId="1" fillId="0" borderId="15" xfId="0" applyNumberFormat="1" applyFont="1" applyBorder="1"/>
    <xf numFmtId="0" fontId="1" fillId="0" borderId="16" xfId="0" applyFont="1" applyBorder="1"/>
    <xf numFmtId="0" fontId="12" fillId="0" borderId="16" xfId="0" applyFont="1" applyBorder="1"/>
    <xf numFmtId="165" fontId="3" fillId="0" borderId="12" xfId="0" applyNumberFormat="1" applyFont="1" applyBorder="1"/>
    <xf numFmtId="165" fontId="1" fillId="0" borderId="12" xfId="0" applyNumberFormat="1" applyFont="1" applyBorder="1"/>
    <xf numFmtId="0" fontId="1" fillId="0" borderId="18" xfId="0" applyFont="1" applyBorder="1"/>
    <xf numFmtId="165" fontId="3" fillId="0" borderId="19" xfId="0" applyNumberFormat="1" applyFont="1" applyBorder="1"/>
    <xf numFmtId="49" fontId="9" fillId="0" borderId="0" xfId="0" applyNumberFormat="1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22" fillId="0" borderId="0" xfId="0" applyNumberFormat="1" applyFont="1" applyAlignment="1" applyProtection="1">
      <alignment horizontal="center" vertical="top" wrapText="1"/>
      <protection locked="0"/>
    </xf>
    <xf numFmtId="165" fontId="0" fillId="0" borderId="12" xfId="0" applyNumberFormat="1" applyBorder="1"/>
    <xf numFmtId="0" fontId="3" fillId="0" borderId="17" xfId="0" applyFont="1" applyBorder="1"/>
    <xf numFmtId="0" fontId="3" fillId="0" borderId="18" xfId="0" applyFont="1" applyBorder="1"/>
    <xf numFmtId="0" fontId="12" fillId="0" borderId="20" xfId="0" applyFont="1" applyBorder="1"/>
    <xf numFmtId="165" fontId="1" fillId="0" borderId="20" xfId="0" applyNumberFormat="1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165" fontId="3" fillId="0" borderId="20" xfId="0" applyNumberFormat="1" applyFont="1" applyBorder="1"/>
    <xf numFmtId="0" fontId="3" fillId="0" borderId="20" xfId="0" applyFont="1" applyBorder="1"/>
    <xf numFmtId="0" fontId="9" fillId="0" borderId="20" xfId="0" applyFont="1" applyBorder="1"/>
    <xf numFmtId="165" fontId="20" fillId="0" borderId="0" xfId="0" applyNumberFormat="1" applyFont="1"/>
    <xf numFmtId="0" fontId="0" fillId="0" borderId="20" xfId="0" applyBorder="1"/>
    <xf numFmtId="165" fontId="9" fillId="0" borderId="20" xfId="0" applyNumberFormat="1" applyFont="1" applyBorder="1"/>
    <xf numFmtId="165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23" fillId="0" borderId="0" xfId="0" applyFont="1"/>
    <xf numFmtId="4" fontId="23" fillId="0" borderId="0" xfId="0" applyNumberFormat="1" applyFont="1"/>
    <xf numFmtId="165" fontId="23" fillId="0" borderId="0" xfId="0" applyNumberFormat="1" applyFont="1"/>
    <xf numFmtId="165" fontId="11" fillId="0" borderId="0" xfId="0" applyNumberFormat="1" applyFont="1" applyAlignment="1">
      <alignment vertical="top"/>
    </xf>
    <xf numFmtId="0" fontId="24" fillId="0" borderId="0" xfId="0" applyFont="1"/>
    <xf numFmtId="165" fontId="3" fillId="0" borderId="0" xfId="0" applyNumberFormat="1" applyFont="1"/>
    <xf numFmtId="165" fontId="21" fillId="0" borderId="0" xfId="0" applyNumberFormat="1" applyFont="1"/>
    <xf numFmtId="166" fontId="8" fillId="0" borderId="0" xfId="0" applyNumberFormat="1" applyFont="1" applyAlignment="1">
      <alignment vertical="top"/>
    </xf>
    <xf numFmtId="164" fontId="9" fillId="3" borderId="0" xfId="0" applyNumberFormat="1" applyFont="1" applyFill="1" applyAlignment="1" applyProtection="1">
      <alignment vertical="top" wrapText="1"/>
      <protection locked="0"/>
    </xf>
    <xf numFmtId="164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 applyProtection="1">
      <alignment vertical="top" wrapText="1"/>
      <protection locked="0"/>
    </xf>
    <xf numFmtId="0" fontId="10" fillId="3" borderId="0" xfId="0" applyFont="1" applyFill="1" applyAlignment="1" applyProtection="1">
      <alignment horizontal="center" vertical="top" wrapText="1"/>
      <protection locked="0"/>
    </xf>
    <xf numFmtId="165" fontId="9" fillId="3" borderId="0" xfId="0" applyNumberFormat="1" applyFont="1" applyFill="1" applyAlignment="1" applyProtection="1">
      <alignment horizontal="right" vertical="top" wrapText="1"/>
      <protection locked="0"/>
    </xf>
    <xf numFmtId="165" fontId="9" fillId="3" borderId="0" xfId="0" applyNumberFormat="1" applyFont="1" applyFill="1" applyAlignment="1" applyProtection="1">
      <alignment horizontal="center" vertical="top" wrapText="1"/>
      <protection locked="0"/>
    </xf>
    <xf numFmtId="165" fontId="2" fillId="0" borderId="0" xfId="0" applyNumberFormat="1" applyFont="1" applyAlignment="1" applyProtection="1">
      <alignment horizontal="right" vertical="top" wrapText="1"/>
      <protection locked="0"/>
    </xf>
    <xf numFmtId="165" fontId="6" fillId="0" borderId="0" xfId="0" applyNumberFormat="1" applyFont="1" applyAlignment="1" applyProtection="1">
      <alignment horizontal="right" vertical="top" wrapText="1"/>
      <protection locked="0"/>
    </xf>
    <xf numFmtId="165" fontId="6" fillId="3" borderId="0" xfId="0" applyNumberFormat="1" applyFont="1" applyFill="1" applyAlignment="1" applyProtection="1">
      <alignment horizontal="right" vertical="top" wrapText="1"/>
      <protection locked="0"/>
    </xf>
    <xf numFmtId="165" fontId="9" fillId="0" borderId="12" xfId="0" applyNumberFormat="1" applyFont="1" applyBorder="1"/>
    <xf numFmtId="8" fontId="0" fillId="0" borderId="12" xfId="0" applyNumberFormat="1" applyBorder="1"/>
    <xf numFmtId="0" fontId="1" fillId="0" borderId="17" xfId="0" applyFont="1" applyBorder="1"/>
    <xf numFmtId="165" fontId="10" fillId="3" borderId="0" xfId="0" applyNumberFormat="1" applyFont="1" applyFill="1" applyAlignment="1" applyProtection="1">
      <alignment horizontal="right" vertical="top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165" fontId="9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20" fillId="4" borderId="0" xfId="0" applyFont="1" applyFill="1"/>
    <xf numFmtId="166" fontId="20" fillId="4" borderId="0" xfId="0" applyNumberFormat="1" applyFont="1" applyFill="1"/>
    <xf numFmtId="0" fontId="0" fillId="4" borderId="0" xfId="0" applyFill="1"/>
    <xf numFmtId="0" fontId="21" fillId="0" borderId="0" xfId="0" applyFont="1"/>
    <xf numFmtId="14" fontId="12" fillId="0" borderId="0" xfId="0" applyNumberFormat="1" applyFont="1"/>
    <xf numFmtId="165" fontId="9" fillId="0" borderId="0" xfId="0" applyNumberFormat="1" applyFont="1" applyAlignment="1" applyProtection="1">
      <alignment horizontal="center" vertical="center" wrapText="1"/>
      <protection locked="0"/>
    </xf>
    <xf numFmtId="165" fontId="21" fillId="0" borderId="0" xfId="0" applyNumberFormat="1" applyFont="1" applyAlignment="1">
      <alignment vertical="center"/>
    </xf>
    <xf numFmtId="165" fontId="9" fillId="3" borderId="0" xfId="0" applyNumberFormat="1" applyFont="1" applyFill="1"/>
    <xf numFmtId="165" fontId="9" fillId="0" borderId="0" xfId="0" applyNumberFormat="1" applyFont="1" applyAlignment="1" applyProtection="1">
      <alignment vertical="top" wrapText="1"/>
      <protection locked="0"/>
    </xf>
    <xf numFmtId="165" fontId="9" fillId="0" borderId="0" xfId="0" applyNumberFormat="1" applyFont="1" applyAlignment="1">
      <alignment horizontal="center"/>
    </xf>
    <xf numFmtId="0" fontId="25" fillId="0" borderId="0" xfId="0" applyFont="1" applyAlignment="1" applyProtection="1">
      <alignment vertical="top" wrapText="1"/>
      <protection locked="0"/>
    </xf>
    <xf numFmtId="0" fontId="25" fillId="3" borderId="0" xfId="0" applyFont="1" applyFill="1" applyAlignment="1" applyProtection="1">
      <alignment vertical="top" wrapText="1"/>
      <protection locked="0"/>
    </xf>
    <xf numFmtId="165" fontId="25" fillId="0" borderId="0" xfId="0" applyNumberFormat="1" applyFont="1" applyAlignment="1" applyProtection="1">
      <alignment horizontal="left" vertical="top" wrapText="1"/>
      <protection locked="0"/>
    </xf>
    <xf numFmtId="165" fontId="9" fillId="3" borderId="0" xfId="0" applyNumberFormat="1" applyFont="1" applyFill="1" applyAlignment="1" applyProtection="1">
      <alignment vertical="top" wrapText="1"/>
      <protection locked="0"/>
    </xf>
    <xf numFmtId="0" fontId="17" fillId="0" borderId="0" xfId="0" applyFont="1"/>
    <xf numFmtId="165" fontId="3" fillId="0" borderId="11" xfId="0" applyNumberFormat="1" applyFont="1" applyBorder="1"/>
    <xf numFmtId="164" fontId="9" fillId="0" borderId="1" xfId="0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165" fontId="6" fillId="0" borderId="0" xfId="0" applyNumberFormat="1" applyFont="1" applyAlignment="1" applyProtection="1">
      <alignment horizontal="right" vertical="center" wrapText="1"/>
      <protection locked="0"/>
    </xf>
    <xf numFmtId="0" fontId="19" fillId="0" borderId="0" xfId="0" applyFont="1"/>
    <xf numFmtId="165" fontId="19" fillId="0" borderId="0" xfId="0" applyNumberFormat="1" applyFont="1"/>
    <xf numFmtId="0" fontId="26" fillId="0" borderId="0" xfId="0" applyFont="1" applyAlignment="1">
      <alignment vertical="top"/>
    </xf>
    <xf numFmtId="0" fontId="3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20" fillId="4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164" fontId="12" fillId="0" borderId="0" xfId="0" applyNumberFormat="1" applyFont="1"/>
    <xf numFmtId="0" fontId="0" fillId="0" borderId="0" xfId="0"/>
    <xf numFmtId="164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top" wrapText="1"/>
    </xf>
    <xf numFmtId="0" fontId="12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8D5F5-1292-4C6B-B4F7-811F66B00FC4}">
  <sheetPr>
    <pageSetUpPr fitToPage="1"/>
  </sheetPr>
  <dimension ref="A1:M71"/>
  <sheetViews>
    <sheetView zoomScale="85" zoomScaleNormal="85" workbookViewId="0">
      <selection activeCell="H8" sqref="H8:J17"/>
    </sheetView>
  </sheetViews>
  <sheetFormatPr defaultRowHeight="13.8" x14ac:dyDescent="0.25"/>
  <cols>
    <col min="1" max="1" width="9.8984375" bestFit="1" customWidth="1"/>
    <col min="2" max="2" width="16.69921875" bestFit="1" customWidth="1"/>
    <col min="3" max="3" width="30.8984375" customWidth="1"/>
    <col min="4" max="4" width="13" bestFit="1" customWidth="1"/>
    <col min="5" max="5" width="10.5" bestFit="1" customWidth="1"/>
    <col min="8" max="8" width="13.19921875" bestFit="1" customWidth="1"/>
    <col min="9" max="9" width="10.5" bestFit="1" customWidth="1"/>
    <col min="11" max="11" width="13" bestFit="1" customWidth="1"/>
    <col min="12" max="12" width="9.3984375" bestFit="1" customWidth="1"/>
    <col min="243" max="243" width="7.8984375" bestFit="1" customWidth="1"/>
    <col min="244" max="244" width="14.69921875" bestFit="1" customWidth="1"/>
    <col min="245" max="245" width="27.59765625" bestFit="1" customWidth="1"/>
    <col min="246" max="246" width="9.8984375" bestFit="1" customWidth="1"/>
    <col min="247" max="247" width="6.5" bestFit="1" customWidth="1"/>
    <col min="248" max="248" width="9.8984375" bestFit="1" customWidth="1"/>
    <col min="249" max="249" width="4.59765625" bestFit="1" customWidth="1"/>
    <col min="250" max="250" width="9.8984375" bestFit="1" customWidth="1"/>
    <col min="499" max="499" width="7.8984375" bestFit="1" customWidth="1"/>
    <col min="500" max="500" width="14.69921875" bestFit="1" customWidth="1"/>
    <col min="501" max="501" width="27.59765625" bestFit="1" customWidth="1"/>
    <col min="502" max="502" width="9.8984375" bestFit="1" customWidth="1"/>
    <col min="503" max="503" width="6.5" bestFit="1" customWidth="1"/>
    <col min="504" max="504" width="9.8984375" bestFit="1" customWidth="1"/>
    <col min="505" max="505" width="4.59765625" bestFit="1" customWidth="1"/>
    <col min="506" max="506" width="9.8984375" bestFit="1" customWidth="1"/>
    <col min="755" max="755" width="7.8984375" bestFit="1" customWidth="1"/>
    <col min="756" max="756" width="14.69921875" bestFit="1" customWidth="1"/>
    <col min="757" max="757" width="27.59765625" bestFit="1" customWidth="1"/>
    <col min="758" max="758" width="9.8984375" bestFit="1" customWidth="1"/>
    <col min="759" max="759" width="6.5" bestFit="1" customWidth="1"/>
    <col min="760" max="760" width="9.8984375" bestFit="1" customWidth="1"/>
    <col min="761" max="761" width="4.59765625" bestFit="1" customWidth="1"/>
    <col min="762" max="762" width="9.8984375" bestFit="1" customWidth="1"/>
    <col min="1011" max="1011" width="7.8984375" bestFit="1" customWidth="1"/>
    <col min="1012" max="1012" width="14.69921875" bestFit="1" customWidth="1"/>
    <col min="1013" max="1013" width="27.59765625" bestFit="1" customWidth="1"/>
    <col min="1014" max="1014" width="9.8984375" bestFit="1" customWidth="1"/>
    <col min="1015" max="1015" width="6.5" bestFit="1" customWidth="1"/>
    <col min="1016" max="1016" width="9.8984375" bestFit="1" customWidth="1"/>
    <col min="1017" max="1017" width="4.59765625" bestFit="1" customWidth="1"/>
    <col min="1018" max="1018" width="9.8984375" bestFit="1" customWidth="1"/>
    <col min="1267" max="1267" width="7.8984375" bestFit="1" customWidth="1"/>
    <col min="1268" max="1268" width="14.69921875" bestFit="1" customWidth="1"/>
    <col min="1269" max="1269" width="27.59765625" bestFit="1" customWidth="1"/>
    <col min="1270" max="1270" width="9.8984375" bestFit="1" customWidth="1"/>
    <col min="1271" max="1271" width="6.5" bestFit="1" customWidth="1"/>
    <col min="1272" max="1272" width="9.8984375" bestFit="1" customWidth="1"/>
    <col min="1273" max="1273" width="4.59765625" bestFit="1" customWidth="1"/>
    <col min="1274" max="1274" width="9.8984375" bestFit="1" customWidth="1"/>
    <col min="1523" max="1523" width="7.8984375" bestFit="1" customWidth="1"/>
    <col min="1524" max="1524" width="14.69921875" bestFit="1" customWidth="1"/>
    <col min="1525" max="1525" width="27.59765625" bestFit="1" customWidth="1"/>
    <col min="1526" max="1526" width="9.8984375" bestFit="1" customWidth="1"/>
    <col min="1527" max="1527" width="6.5" bestFit="1" customWidth="1"/>
    <col min="1528" max="1528" width="9.8984375" bestFit="1" customWidth="1"/>
    <col min="1529" max="1529" width="4.59765625" bestFit="1" customWidth="1"/>
    <col min="1530" max="1530" width="9.8984375" bestFit="1" customWidth="1"/>
    <col min="1779" max="1779" width="7.8984375" bestFit="1" customWidth="1"/>
    <col min="1780" max="1780" width="14.69921875" bestFit="1" customWidth="1"/>
    <col min="1781" max="1781" width="27.59765625" bestFit="1" customWidth="1"/>
    <col min="1782" max="1782" width="9.8984375" bestFit="1" customWidth="1"/>
    <col min="1783" max="1783" width="6.5" bestFit="1" customWidth="1"/>
    <col min="1784" max="1784" width="9.8984375" bestFit="1" customWidth="1"/>
    <col min="1785" max="1785" width="4.59765625" bestFit="1" customWidth="1"/>
    <col min="1786" max="1786" width="9.8984375" bestFit="1" customWidth="1"/>
    <col min="2035" max="2035" width="7.8984375" bestFit="1" customWidth="1"/>
    <col min="2036" max="2036" width="14.69921875" bestFit="1" customWidth="1"/>
    <col min="2037" max="2037" width="27.59765625" bestFit="1" customWidth="1"/>
    <col min="2038" max="2038" width="9.8984375" bestFit="1" customWidth="1"/>
    <col min="2039" max="2039" width="6.5" bestFit="1" customWidth="1"/>
    <col min="2040" max="2040" width="9.8984375" bestFit="1" customWidth="1"/>
    <col min="2041" max="2041" width="4.59765625" bestFit="1" customWidth="1"/>
    <col min="2042" max="2042" width="9.8984375" bestFit="1" customWidth="1"/>
    <col min="2291" max="2291" width="7.8984375" bestFit="1" customWidth="1"/>
    <col min="2292" max="2292" width="14.69921875" bestFit="1" customWidth="1"/>
    <col min="2293" max="2293" width="27.59765625" bestFit="1" customWidth="1"/>
    <col min="2294" max="2294" width="9.8984375" bestFit="1" customWidth="1"/>
    <col min="2295" max="2295" width="6.5" bestFit="1" customWidth="1"/>
    <col min="2296" max="2296" width="9.8984375" bestFit="1" customWidth="1"/>
    <col min="2297" max="2297" width="4.59765625" bestFit="1" customWidth="1"/>
    <col min="2298" max="2298" width="9.8984375" bestFit="1" customWidth="1"/>
    <col min="2547" max="2547" width="7.8984375" bestFit="1" customWidth="1"/>
    <col min="2548" max="2548" width="14.69921875" bestFit="1" customWidth="1"/>
    <col min="2549" max="2549" width="27.59765625" bestFit="1" customWidth="1"/>
    <col min="2550" max="2550" width="9.8984375" bestFit="1" customWidth="1"/>
    <col min="2551" max="2551" width="6.5" bestFit="1" customWidth="1"/>
    <col min="2552" max="2552" width="9.8984375" bestFit="1" customWidth="1"/>
    <col min="2553" max="2553" width="4.59765625" bestFit="1" customWidth="1"/>
    <col min="2554" max="2554" width="9.8984375" bestFit="1" customWidth="1"/>
    <col min="2803" max="2803" width="7.8984375" bestFit="1" customWidth="1"/>
    <col min="2804" max="2804" width="14.69921875" bestFit="1" customWidth="1"/>
    <col min="2805" max="2805" width="27.59765625" bestFit="1" customWidth="1"/>
    <col min="2806" max="2806" width="9.8984375" bestFit="1" customWidth="1"/>
    <col min="2807" max="2807" width="6.5" bestFit="1" customWidth="1"/>
    <col min="2808" max="2808" width="9.8984375" bestFit="1" customWidth="1"/>
    <col min="2809" max="2809" width="4.59765625" bestFit="1" customWidth="1"/>
    <col min="2810" max="2810" width="9.8984375" bestFit="1" customWidth="1"/>
    <col min="3059" max="3059" width="7.8984375" bestFit="1" customWidth="1"/>
    <col min="3060" max="3060" width="14.69921875" bestFit="1" customWidth="1"/>
    <col min="3061" max="3061" width="27.59765625" bestFit="1" customWidth="1"/>
    <col min="3062" max="3062" width="9.8984375" bestFit="1" customWidth="1"/>
    <col min="3063" max="3063" width="6.5" bestFit="1" customWidth="1"/>
    <col min="3064" max="3064" width="9.8984375" bestFit="1" customWidth="1"/>
    <col min="3065" max="3065" width="4.59765625" bestFit="1" customWidth="1"/>
    <col min="3066" max="3066" width="9.8984375" bestFit="1" customWidth="1"/>
    <col min="3315" max="3315" width="7.8984375" bestFit="1" customWidth="1"/>
    <col min="3316" max="3316" width="14.69921875" bestFit="1" customWidth="1"/>
    <col min="3317" max="3317" width="27.59765625" bestFit="1" customWidth="1"/>
    <col min="3318" max="3318" width="9.8984375" bestFit="1" customWidth="1"/>
    <col min="3319" max="3319" width="6.5" bestFit="1" customWidth="1"/>
    <col min="3320" max="3320" width="9.8984375" bestFit="1" customWidth="1"/>
    <col min="3321" max="3321" width="4.59765625" bestFit="1" customWidth="1"/>
    <col min="3322" max="3322" width="9.8984375" bestFit="1" customWidth="1"/>
    <col min="3571" max="3571" width="7.8984375" bestFit="1" customWidth="1"/>
    <col min="3572" max="3572" width="14.69921875" bestFit="1" customWidth="1"/>
    <col min="3573" max="3573" width="27.59765625" bestFit="1" customWidth="1"/>
    <col min="3574" max="3574" width="9.8984375" bestFit="1" customWidth="1"/>
    <col min="3575" max="3575" width="6.5" bestFit="1" customWidth="1"/>
    <col min="3576" max="3576" width="9.8984375" bestFit="1" customWidth="1"/>
    <col min="3577" max="3577" width="4.59765625" bestFit="1" customWidth="1"/>
    <col min="3578" max="3578" width="9.8984375" bestFit="1" customWidth="1"/>
    <col min="3827" max="3827" width="7.8984375" bestFit="1" customWidth="1"/>
    <col min="3828" max="3828" width="14.69921875" bestFit="1" customWidth="1"/>
    <col min="3829" max="3829" width="27.59765625" bestFit="1" customWidth="1"/>
    <col min="3830" max="3830" width="9.8984375" bestFit="1" customWidth="1"/>
    <col min="3831" max="3831" width="6.5" bestFit="1" customWidth="1"/>
    <col min="3832" max="3832" width="9.8984375" bestFit="1" customWidth="1"/>
    <col min="3833" max="3833" width="4.59765625" bestFit="1" customWidth="1"/>
    <col min="3834" max="3834" width="9.8984375" bestFit="1" customWidth="1"/>
    <col min="4083" max="4083" width="7.8984375" bestFit="1" customWidth="1"/>
    <col min="4084" max="4084" width="14.69921875" bestFit="1" customWidth="1"/>
    <col min="4085" max="4085" width="27.59765625" bestFit="1" customWidth="1"/>
    <col min="4086" max="4086" width="9.8984375" bestFit="1" customWidth="1"/>
    <col min="4087" max="4087" width="6.5" bestFit="1" customWidth="1"/>
    <col min="4088" max="4088" width="9.8984375" bestFit="1" customWidth="1"/>
    <col min="4089" max="4089" width="4.59765625" bestFit="1" customWidth="1"/>
    <col min="4090" max="4090" width="9.8984375" bestFit="1" customWidth="1"/>
    <col min="4339" max="4339" width="7.8984375" bestFit="1" customWidth="1"/>
    <col min="4340" max="4340" width="14.69921875" bestFit="1" customWidth="1"/>
    <col min="4341" max="4341" width="27.59765625" bestFit="1" customWidth="1"/>
    <col min="4342" max="4342" width="9.8984375" bestFit="1" customWidth="1"/>
    <col min="4343" max="4343" width="6.5" bestFit="1" customWidth="1"/>
    <col min="4344" max="4344" width="9.8984375" bestFit="1" customWidth="1"/>
    <col min="4345" max="4345" width="4.59765625" bestFit="1" customWidth="1"/>
    <col min="4346" max="4346" width="9.8984375" bestFit="1" customWidth="1"/>
    <col min="4595" max="4595" width="7.8984375" bestFit="1" customWidth="1"/>
    <col min="4596" max="4596" width="14.69921875" bestFit="1" customWidth="1"/>
    <col min="4597" max="4597" width="27.59765625" bestFit="1" customWidth="1"/>
    <col min="4598" max="4598" width="9.8984375" bestFit="1" customWidth="1"/>
    <col min="4599" max="4599" width="6.5" bestFit="1" customWidth="1"/>
    <col min="4600" max="4600" width="9.8984375" bestFit="1" customWidth="1"/>
    <col min="4601" max="4601" width="4.59765625" bestFit="1" customWidth="1"/>
    <col min="4602" max="4602" width="9.8984375" bestFit="1" customWidth="1"/>
    <col min="4851" max="4851" width="7.8984375" bestFit="1" customWidth="1"/>
    <col min="4852" max="4852" width="14.69921875" bestFit="1" customWidth="1"/>
    <col min="4853" max="4853" width="27.59765625" bestFit="1" customWidth="1"/>
    <col min="4854" max="4854" width="9.8984375" bestFit="1" customWidth="1"/>
    <col min="4855" max="4855" width="6.5" bestFit="1" customWidth="1"/>
    <col min="4856" max="4856" width="9.8984375" bestFit="1" customWidth="1"/>
    <col min="4857" max="4857" width="4.59765625" bestFit="1" customWidth="1"/>
    <col min="4858" max="4858" width="9.8984375" bestFit="1" customWidth="1"/>
    <col min="5107" max="5107" width="7.8984375" bestFit="1" customWidth="1"/>
    <col min="5108" max="5108" width="14.69921875" bestFit="1" customWidth="1"/>
    <col min="5109" max="5109" width="27.59765625" bestFit="1" customWidth="1"/>
    <col min="5110" max="5110" width="9.8984375" bestFit="1" customWidth="1"/>
    <col min="5111" max="5111" width="6.5" bestFit="1" customWidth="1"/>
    <col min="5112" max="5112" width="9.8984375" bestFit="1" customWidth="1"/>
    <col min="5113" max="5113" width="4.59765625" bestFit="1" customWidth="1"/>
    <col min="5114" max="5114" width="9.8984375" bestFit="1" customWidth="1"/>
    <col min="5363" max="5363" width="7.8984375" bestFit="1" customWidth="1"/>
    <col min="5364" max="5364" width="14.69921875" bestFit="1" customWidth="1"/>
    <col min="5365" max="5365" width="27.59765625" bestFit="1" customWidth="1"/>
    <col min="5366" max="5366" width="9.8984375" bestFit="1" customWidth="1"/>
    <col min="5367" max="5367" width="6.5" bestFit="1" customWidth="1"/>
    <col min="5368" max="5368" width="9.8984375" bestFit="1" customWidth="1"/>
    <col min="5369" max="5369" width="4.59765625" bestFit="1" customWidth="1"/>
    <col min="5370" max="5370" width="9.8984375" bestFit="1" customWidth="1"/>
    <col min="5619" max="5619" width="7.8984375" bestFit="1" customWidth="1"/>
    <col min="5620" max="5620" width="14.69921875" bestFit="1" customWidth="1"/>
    <col min="5621" max="5621" width="27.59765625" bestFit="1" customWidth="1"/>
    <col min="5622" max="5622" width="9.8984375" bestFit="1" customWidth="1"/>
    <col min="5623" max="5623" width="6.5" bestFit="1" customWidth="1"/>
    <col min="5624" max="5624" width="9.8984375" bestFit="1" customWidth="1"/>
    <col min="5625" max="5625" width="4.59765625" bestFit="1" customWidth="1"/>
    <col min="5626" max="5626" width="9.8984375" bestFit="1" customWidth="1"/>
    <col min="5875" max="5875" width="7.8984375" bestFit="1" customWidth="1"/>
    <col min="5876" max="5876" width="14.69921875" bestFit="1" customWidth="1"/>
    <col min="5877" max="5877" width="27.59765625" bestFit="1" customWidth="1"/>
    <col min="5878" max="5878" width="9.8984375" bestFit="1" customWidth="1"/>
    <col min="5879" max="5879" width="6.5" bestFit="1" customWidth="1"/>
    <col min="5880" max="5880" width="9.8984375" bestFit="1" customWidth="1"/>
    <col min="5881" max="5881" width="4.59765625" bestFit="1" customWidth="1"/>
    <col min="5882" max="5882" width="9.8984375" bestFit="1" customWidth="1"/>
    <col min="6131" max="6131" width="7.8984375" bestFit="1" customWidth="1"/>
    <col min="6132" max="6132" width="14.69921875" bestFit="1" customWidth="1"/>
    <col min="6133" max="6133" width="27.59765625" bestFit="1" customWidth="1"/>
    <col min="6134" max="6134" width="9.8984375" bestFit="1" customWidth="1"/>
    <col min="6135" max="6135" width="6.5" bestFit="1" customWidth="1"/>
    <col min="6136" max="6136" width="9.8984375" bestFit="1" customWidth="1"/>
    <col min="6137" max="6137" width="4.59765625" bestFit="1" customWidth="1"/>
    <col min="6138" max="6138" width="9.8984375" bestFit="1" customWidth="1"/>
    <col min="6387" max="6387" width="7.8984375" bestFit="1" customWidth="1"/>
    <col min="6388" max="6388" width="14.69921875" bestFit="1" customWidth="1"/>
    <col min="6389" max="6389" width="27.59765625" bestFit="1" customWidth="1"/>
    <col min="6390" max="6390" width="9.8984375" bestFit="1" customWidth="1"/>
    <col min="6391" max="6391" width="6.5" bestFit="1" customWidth="1"/>
    <col min="6392" max="6392" width="9.8984375" bestFit="1" customWidth="1"/>
    <col min="6393" max="6393" width="4.59765625" bestFit="1" customWidth="1"/>
    <col min="6394" max="6394" width="9.8984375" bestFit="1" customWidth="1"/>
    <col min="6643" max="6643" width="7.8984375" bestFit="1" customWidth="1"/>
    <col min="6644" max="6644" width="14.69921875" bestFit="1" customWidth="1"/>
    <col min="6645" max="6645" width="27.59765625" bestFit="1" customWidth="1"/>
    <col min="6646" max="6646" width="9.8984375" bestFit="1" customWidth="1"/>
    <col min="6647" max="6647" width="6.5" bestFit="1" customWidth="1"/>
    <col min="6648" max="6648" width="9.8984375" bestFit="1" customWidth="1"/>
    <col min="6649" max="6649" width="4.59765625" bestFit="1" customWidth="1"/>
    <col min="6650" max="6650" width="9.8984375" bestFit="1" customWidth="1"/>
    <col min="6899" max="6899" width="7.8984375" bestFit="1" customWidth="1"/>
    <col min="6900" max="6900" width="14.69921875" bestFit="1" customWidth="1"/>
    <col min="6901" max="6901" width="27.59765625" bestFit="1" customWidth="1"/>
    <col min="6902" max="6902" width="9.8984375" bestFit="1" customWidth="1"/>
    <col min="6903" max="6903" width="6.5" bestFit="1" customWidth="1"/>
    <col min="6904" max="6904" width="9.8984375" bestFit="1" customWidth="1"/>
    <col min="6905" max="6905" width="4.59765625" bestFit="1" customWidth="1"/>
    <col min="6906" max="6906" width="9.8984375" bestFit="1" customWidth="1"/>
    <col min="7155" max="7155" width="7.8984375" bestFit="1" customWidth="1"/>
    <col min="7156" max="7156" width="14.69921875" bestFit="1" customWidth="1"/>
    <col min="7157" max="7157" width="27.59765625" bestFit="1" customWidth="1"/>
    <col min="7158" max="7158" width="9.8984375" bestFit="1" customWidth="1"/>
    <col min="7159" max="7159" width="6.5" bestFit="1" customWidth="1"/>
    <col min="7160" max="7160" width="9.8984375" bestFit="1" customWidth="1"/>
    <col min="7161" max="7161" width="4.59765625" bestFit="1" customWidth="1"/>
    <col min="7162" max="7162" width="9.8984375" bestFit="1" customWidth="1"/>
    <col min="7411" max="7411" width="7.8984375" bestFit="1" customWidth="1"/>
    <col min="7412" max="7412" width="14.69921875" bestFit="1" customWidth="1"/>
    <col min="7413" max="7413" width="27.59765625" bestFit="1" customWidth="1"/>
    <col min="7414" max="7414" width="9.8984375" bestFit="1" customWidth="1"/>
    <col min="7415" max="7415" width="6.5" bestFit="1" customWidth="1"/>
    <col min="7416" max="7416" width="9.8984375" bestFit="1" customWidth="1"/>
    <col min="7417" max="7417" width="4.59765625" bestFit="1" customWidth="1"/>
    <col min="7418" max="7418" width="9.8984375" bestFit="1" customWidth="1"/>
    <col min="7667" max="7667" width="7.8984375" bestFit="1" customWidth="1"/>
    <col min="7668" max="7668" width="14.69921875" bestFit="1" customWidth="1"/>
    <col min="7669" max="7669" width="27.59765625" bestFit="1" customWidth="1"/>
    <col min="7670" max="7670" width="9.8984375" bestFit="1" customWidth="1"/>
    <col min="7671" max="7671" width="6.5" bestFit="1" customWidth="1"/>
    <col min="7672" max="7672" width="9.8984375" bestFit="1" customWidth="1"/>
    <col min="7673" max="7673" width="4.59765625" bestFit="1" customWidth="1"/>
    <col min="7674" max="7674" width="9.8984375" bestFit="1" customWidth="1"/>
    <col min="7923" max="7923" width="7.8984375" bestFit="1" customWidth="1"/>
    <col min="7924" max="7924" width="14.69921875" bestFit="1" customWidth="1"/>
    <col min="7925" max="7925" width="27.59765625" bestFit="1" customWidth="1"/>
    <col min="7926" max="7926" width="9.8984375" bestFit="1" customWidth="1"/>
    <col min="7927" max="7927" width="6.5" bestFit="1" customWidth="1"/>
    <col min="7928" max="7928" width="9.8984375" bestFit="1" customWidth="1"/>
    <col min="7929" max="7929" width="4.59765625" bestFit="1" customWidth="1"/>
    <col min="7930" max="7930" width="9.8984375" bestFit="1" customWidth="1"/>
    <col min="8179" max="8179" width="7.8984375" bestFit="1" customWidth="1"/>
    <col min="8180" max="8180" width="14.69921875" bestFit="1" customWidth="1"/>
    <col min="8181" max="8181" width="27.59765625" bestFit="1" customWidth="1"/>
    <col min="8182" max="8182" width="9.8984375" bestFit="1" customWidth="1"/>
    <col min="8183" max="8183" width="6.5" bestFit="1" customWidth="1"/>
    <col min="8184" max="8184" width="9.8984375" bestFit="1" customWidth="1"/>
    <col min="8185" max="8185" width="4.59765625" bestFit="1" customWidth="1"/>
    <col min="8186" max="8186" width="9.8984375" bestFit="1" customWidth="1"/>
    <col min="8435" max="8435" width="7.8984375" bestFit="1" customWidth="1"/>
    <col min="8436" max="8436" width="14.69921875" bestFit="1" customWidth="1"/>
    <col min="8437" max="8437" width="27.59765625" bestFit="1" customWidth="1"/>
    <col min="8438" max="8438" width="9.8984375" bestFit="1" customWidth="1"/>
    <col min="8439" max="8439" width="6.5" bestFit="1" customWidth="1"/>
    <col min="8440" max="8440" width="9.8984375" bestFit="1" customWidth="1"/>
    <col min="8441" max="8441" width="4.59765625" bestFit="1" customWidth="1"/>
    <col min="8442" max="8442" width="9.8984375" bestFit="1" customWidth="1"/>
    <col min="8691" max="8691" width="7.8984375" bestFit="1" customWidth="1"/>
    <col min="8692" max="8692" width="14.69921875" bestFit="1" customWidth="1"/>
    <col min="8693" max="8693" width="27.59765625" bestFit="1" customWidth="1"/>
    <col min="8694" max="8694" width="9.8984375" bestFit="1" customWidth="1"/>
    <col min="8695" max="8695" width="6.5" bestFit="1" customWidth="1"/>
    <col min="8696" max="8696" width="9.8984375" bestFit="1" customWidth="1"/>
    <col min="8697" max="8697" width="4.59765625" bestFit="1" customWidth="1"/>
    <col min="8698" max="8698" width="9.8984375" bestFit="1" customWidth="1"/>
    <col min="8947" max="8947" width="7.8984375" bestFit="1" customWidth="1"/>
    <col min="8948" max="8948" width="14.69921875" bestFit="1" customWidth="1"/>
    <col min="8949" max="8949" width="27.59765625" bestFit="1" customWidth="1"/>
    <col min="8950" max="8950" width="9.8984375" bestFit="1" customWidth="1"/>
    <col min="8951" max="8951" width="6.5" bestFit="1" customWidth="1"/>
    <col min="8952" max="8952" width="9.8984375" bestFit="1" customWidth="1"/>
    <col min="8953" max="8953" width="4.59765625" bestFit="1" customWidth="1"/>
    <col min="8954" max="8954" width="9.8984375" bestFit="1" customWidth="1"/>
    <col min="9203" max="9203" width="7.8984375" bestFit="1" customWidth="1"/>
    <col min="9204" max="9204" width="14.69921875" bestFit="1" customWidth="1"/>
    <col min="9205" max="9205" width="27.59765625" bestFit="1" customWidth="1"/>
    <col min="9206" max="9206" width="9.8984375" bestFit="1" customWidth="1"/>
    <col min="9207" max="9207" width="6.5" bestFit="1" customWidth="1"/>
    <col min="9208" max="9208" width="9.8984375" bestFit="1" customWidth="1"/>
    <col min="9209" max="9209" width="4.59765625" bestFit="1" customWidth="1"/>
    <col min="9210" max="9210" width="9.8984375" bestFit="1" customWidth="1"/>
    <col min="9459" max="9459" width="7.8984375" bestFit="1" customWidth="1"/>
    <col min="9460" max="9460" width="14.69921875" bestFit="1" customWidth="1"/>
    <col min="9461" max="9461" width="27.59765625" bestFit="1" customWidth="1"/>
    <col min="9462" max="9462" width="9.8984375" bestFit="1" customWidth="1"/>
    <col min="9463" max="9463" width="6.5" bestFit="1" customWidth="1"/>
    <col min="9464" max="9464" width="9.8984375" bestFit="1" customWidth="1"/>
    <col min="9465" max="9465" width="4.59765625" bestFit="1" customWidth="1"/>
    <col min="9466" max="9466" width="9.8984375" bestFit="1" customWidth="1"/>
    <col min="9715" max="9715" width="7.8984375" bestFit="1" customWidth="1"/>
    <col min="9716" max="9716" width="14.69921875" bestFit="1" customWidth="1"/>
    <col min="9717" max="9717" width="27.59765625" bestFit="1" customWidth="1"/>
    <col min="9718" max="9718" width="9.8984375" bestFit="1" customWidth="1"/>
    <col min="9719" max="9719" width="6.5" bestFit="1" customWidth="1"/>
    <col min="9720" max="9720" width="9.8984375" bestFit="1" customWidth="1"/>
    <col min="9721" max="9721" width="4.59765625" bestFit="1" customWidth="1"/>
    <col min="9722" max="9722" width="9.8984375" bestFit="1" customWidth="1"/>
    <col min="9971" max="9971" width="7.8984375" bestFit="1" customWidth="1"/>
    <col min="9972" max="9972" width="14.69921875" bestFit="1" customWidth="1"/>
    <col min="9973" max="9973" width="27.59765625" bestFit="1" customWidth="1"/>
    <col min="9974" max="9974" width="9.8984375" bestFit="1" customWidth="1"/>
    <col min="9975" max="9975" width="6.5" bestFit="1" customWidth="1"/>
    <col min="9976" max="9976" width="9.8984375" bestFit="1" customWidth="1"/>
    <col min="9977" max="9977" width="4.59765625" bestFit="1" customWidth="1"/>
    <col min="9978" max="9978" width="9.8984375" bestFit="1" customWidth="1"/>
    <col min="10227" max="10227" width="7.8984375" bestFit="1" customWidth="1"/>
    <col min="10228" max="10228" width="14.69921875" bestFit="1" customWidth="1"/>
    <col min="10229" max="10229" width="27.59765625" bestFit="1" customWidth="1"/>
    <col min="10230" max="10230" width="9.8984375" bestFit="1" customWidth="1"/>
    <col min="10231" max="10231" width="6.5" bestFit="1" customWidth="1"/>
    <col min="10232" max="10232" width="9.8984375" bestFit="1" customWidth="1"/>
    <col min="10233" max="10233" width="4.59765625" bestFit="1" customWidth="1"/>
    <col min="10234" max="10234" width="9.8984375" bestFit="1" customWidth="1"/>
    <col min="10483" max="10483" width="7.8984375" bestFit="1" customWidth="1"/>
    <col min="10484" max="10484" width="14.69921875" bestFit="1" customWidth="1"/>
    <col min="10485" max="10485" width="27.59765625" bestFit="1" customWidth="1"/>
    <col min="10486" max="10486" width="9.8984375" bestFit="1" customWidth="1"/>
    <col min="10487" max="10487" width="6.5" bestFit="1" customWidth="1"/>
    <col min="10488" max="10488" width="9.8984375" bestFit="1" customWidth="1"/>
    <col min="10489" max="10489" width="4.59765625" bestFit="1" customWidth="1"/>
    <col min="10490" max="10490" width="9.8984375" bestFit="1" customWidth="1"/>
    <col min="10739" max="10739" width="7.8984375" bestFit="1" customWidth="1"/>
    <col min="10740" max="10740" width="14.69921875" bestFit="1" customWidth="1"/>
    <col min="10741" max="10741" width="27.59765625" bestFit="1" customWidth="1"/>
    <col min="10742" max="10742" width="9.8984375" bestFit="1" customWidth="1"/>
    <col min="10743" max="10743" width="6.5" bestFit="1" customWidth="1"/>
    <col min="10744" max="10744" width="9.8984375" bestFit="1" customWidth="1"/>
    <col min="10745" max="10745" width="4.59765625" bestFit="1" customWidth="1"/>
    <col min="10746" max="10746" width="9.8984375" bestFit="1" customWidth="1"/>
    <col min="10995" max="10995" width="7.8984375" bestFit="1" customWidth="1"/>
    <col min="10996" max="10996" width="14.69921875" bestFit="1" customWidth="1"/>
    <col min="10997" max="10997" width="27.59765625" bestFit="1" customWidth="1"/>
    <col min="10998" max="10998" width="9.8984375" bestFit="1" customWidth="1"/>
    <col min="10999" max="10999" width="6.5" bestFit="1" customWidth="1"/>
    <col min="11000" max="11000" width="9.8984375" bestFit="1" customWidth="1"/>
    <col min="11001" max="11001" width="4.59765625" bestFit="1" customWidth="1"/>
    <col min="11002" max="11002" width="9.8984375" bestFit="1" customWidth="1"/>
    <col min="11251" max="11251" width="7.8984375" bestFit="1" customWidth="1"/>
    <col min="11252" max="11252" width="14.69921875" bestFit="1" customWidth="1"/>
    <col min="11253" max="11253" width="27.59765625" bestFit="1" customWidth="1"/>
    <col min="11254" max="11254" width="9.8984375" bestFit="1" customWidth="1"/>
    <col min="11255" max="11255" width="6.5" bestFit="1" customWidth="1"/>
    <col min="11256" max="11256" width="9.8984375" bestFit="1" customWidth="1"/>
    <col min="11257" max="11257" width="4.59765625" bestFit="1" customWidth="1"/>
    <col min="11258" max="11258" width="9.8984375" bestFit="1" customWidth="1"/>
    <col min="11507" max="11507" width="7.8984375" bestFit="1" customWidth="1"/>
    <col min="11508" max="11508" width="14.69921875" bestFit="1" customWidth="1"/>
    <col min="11509" max="11509" width="27.59765625" bestFit="1" customWidth="1"/>
    <col min="11510" max="11510" width="9.8984375" bestFit="1" customWidth="1"/>
    <col min="11511" max="11511" width="6.5" bestFit="1" customWidth="1"/>
    <col min="11512" max="11512" width="9.8984375" bestFit="1" customWidth="1"/>
    <col min="11513" max="11513" width="4.59765625" bestFit="1" customWidth="1"/>
    <col min="11514" max="11514" width="9.8984375" bestFit="1" customWidth="1"/>
    <col min="11763" max="11763" width="7.8984375" bestFit="1" customWidth="1"/>
    <col min="11764" max="11764" width="14.69921875" bestFit="1" customWidth="1"/>
    <col min="11765" max="11765" width="27.59765625" bestFit="1" customWidth="1"/>
    <col min="11766" max="11766" width="9.8984375" bestFit="1" customWidth="1"/>
    <col min="11767" max="11767" width="6.5" bestFit="1" customWidth="1"/>
    <col min="11768" max="11768" width="9.8984375" bestFit="1" customWidth="1"/>
    <col min="11769" max="11769" width="4.59765625" bestFit="1" customWidth="1"/>
    <col min="11770" max="11770" width="9.8984375" bestFit="1" customWidth="1"/>
    <col min="12019" max="12019" width="7.8984375" bestFit="1" customWidth="1"/>
    <col min="12020" max="12020" width="14.69921875" bestFit="1" customWidth="1"/>
    <col min="12021" max="12021" width="27.59765625" bestFit="1" customWidth="1"/>
    <col min="12022" max="12022" width="9.8984375" bestFit="1" customWidth="1"/>
    <col min="12023" max="12023" width="6.5" bestFit="1" customWidth="1"/>
    <col min="12024" max="12024" width="9.8984375" bestFit="1" customWidth="1"/>
    <col min="12025" max="12025" width="4.59765625" bestFit="1" customWidth="1"/>
    <col min="12026" max="12026" width="9.8984375" bestFit="1" customWidth="1"/>
    <col min="12275" max="12275" width="7.8984375" bestFit="1" customWidth="1"/>
    <col min="12276" max="12276" width="14.69921875" bestFit="1" customWidth="1"/>
    <col min="12277" max="12277" width="27.59765625" bestFit="1" customWidth="1"/>
    <col min="12278" max="12278" width="9.8984375" bestFit="1" customWidth="1"/>
    <col min="12279" max="12279" width="6.5" bestFit="1" customWidth="1"/>
    <col min="12280" max="12280" width="9.8984375" bestFit="1" customWidth="1"/>
    <col min="12281" max="12281" width="4.59765625" bestFit="1" customWidth="1"/>
    <col min="12282" max="12282" width="9.8984375" bestFit="1" customWidth="1"/>
    <col min="12531" max="12531" width="7.8984375" bestFit="1" customWidth="1"/>
    <col min="12532" max="12532" width="14.69921875" bestFit="1" customWidth="1"/>
    <col min="12533" max="12533" width="27.59765625" bestFit="1" customWidth="1"/>
    <col min="12534" max="12534" width="9.8984375" bestFit="1" customWidth="1"/>
    <col min="12535" max="12535" width="6.5" bestFit="1" customWidth="1"/>
    <col min="12536" max="12536" width="9.8984375" bestFit="1" customWidth="1"/>
    <col min="12537" max="12537" width="4.59765625" bestFit="1" customWidth="1"/>
    <col min="12538" max="12538" width="9.8984375" bestFit="1" customWidth="1"/>
    <col min="12787" max="12787" width="7.8984375" bestFit="1" customWidth="1"/>
    <col min="12788" max="12788" width="14.69921875" bestFit="1" customWidth="1"/>
    <col min="12789" max="12789" width="27.59765625" bestFit="1" customWidth="1"/>
    <col min="12790" max="12790" width="9.8984375" bestFit="1" customWidth="1"/>
    <col min="12791" max="12791" width="6.5" bestFit="1" customWidth="1"/>
    <col min="12792" max="12792" width="9.8984375" bestFit="1" customWidth="1"/>
    <col min="12793" max="12793" width="4.59765625" bestFit="1" customWidth="1"/>
    <col min="12794" max="12794" width="9.8984375" bestFit="1" customWidth="1"/>
    <col min="13043" max="13043" width="7.8984375" bestFit="1" customWidth="1"/>
    <col min="13044" max="13044" width="14.69921875" bestFit="1" customWidth="1"/>
    <col min="13045" max="13045" width="27.59765625" bestFit="1" customWidth="1"/>
    <col min="13046" max="13046" width="9.8984375" bestFit="1" customWidth="1"/>
    <col min="13047" max="13047" width="6.5" bestFit="1" customWidth="1"/>
    <col min="13048" max="13048" width="9.8984375" bestFit="1" customWidth="1"/>
    <col min="13049" max="13049" width="4.59765625" bestFit="1" customWidth="1"/>
    <col min="13050" max="13050" width="9.8984375" bestFit="1" customWidth="1"/>
    <col min="13299" max="13299" width="7.8984375" bestFit="1" customWidth="1"/>
    <col min="13300" max="13300" width="14.69921875" bestFit="1" customWidth="1"/>
    <col min="13301" max="13301" width="27.59765625" bestFit="1" customWidth="1"/>
    <col min="13302" max="13302" width="9.8984375" bestFit="1" customWidth="1"/>
    <col min="13303" max="13303" width="6.5" bestFit="1" customWidth="1"/>
    <col min="13304" max="13304" width="9.8984375" bestFit="1" customWidth="1"/>
    <col min="13305" max="13305" width="4.59765625" bestFit="1" customWidth="1"/>
    <col min="13306" max="13306" width="9.8984375" bestFit="1" customWidth="1"/>
    <col min="13555" max="13555" width="7.8984375" bestFit="1" customWidth="1"/>
    <col min="13556" max="13556" width="14.69921875" bestFit="1" customWidth="1"/>
    <col min="13557" max="13557" width="27.59765625" bestFit="1" customWidth="1"/>
    <col min="13558" max="13558" width="9.8984375" bestFit="1" customWidth="1"/>
    <col min="13559" max="13559" width="6.5" bestFit="1" customWidth="1"/>
    <col min="13560" max="13560" width="9.8984375" bestFit="1" customWidth="1"/>
    <col min="13561" max="13561" width="4.59765625" bestFit="1" customWidth="1"/>
    <col min="13562" max="13562" width="9.8984375" bestFit="1" customWidth="1"/>
    <col min="13811" max="13811" width="7.8984375" bestFit="1" customWidth="1"/>
    <col min="13812" max="13812" width="14.69921875" bestFit="1" customWidth="1"/>
    <col min="13813" max="13813" width="27.59765625" bestFit="1" customWidth="1"/>
    <col min="13814" max="13814" width="9.8984375" bestFit="1" customWidth="1"/>
    <col min="13815" max="13815" width="6.5" bestFit="1" customWidth="1"/>
    <col min="13816" max="13816" width="9.8984375" bestFit="1" customWidth="1"/>
    <col min="13817" max="13817" width="4.59765625" bestFit="1" customWidth="1"/>
    <col min="13818" max="13818" width="9.8984375" bestFit="1" customWidth="1"/>
    <col min="14067" max="14067" width="7.8984375" bestFit="1" customWidth="1"/>
    <col min="14068" max="14068" width="14.69921875" bestFit="1" customWidth="1"/>
    <col min="14069" max="14069" width="27.59765625" bestFit="1" customWidth="1"/>
    <col min="14070" max="14070" width="9.8984375" bestFit="1" customWidth="1"/>
    <col min="14071" max="14071" width="6.5" bestFit="1" customWidth="1"/>
    <col min="14072" max="14072" width="9.8984375" bestFit="1" customWidth="1"/>
    <col min="14073" max="14073" width="4.59765625" bestFit="1" customWidth="1"/>
    <col min="14074" max="14074" width="9.8984375" bestFit="1" customWidth="1"/>
    <col min="14323" max="14323" width="7.8984375" bestFit="1" customWidth="1"/>
    <col min="14324" max="14324" width="14.69921875" bestFit="1" customWidth="1"/>
    <col min="14325" max="14325" width="27.59765625" bestFit="1" customWidth="1"/>
    <col min="14326" max="14326" width="9.8984375" bestFit="1" customWidth="1"/>
    <col min="14327" max="14327" width="6.5" bestFit="1" customWidth="1"/>
    <col min="14328" max="14328" width="9.8984375" bestFit="1" customWidth="1"/>
    <col min="14329" max="14329" width="4.59765625" bestFit="1" customWidth="1"/>
    <col min="14330" max="14330" width="9.8984375" bestFit="1" customWidth="1"/>
    <col min="14579" max="14579" width="7.8984375" bestFit="1" customWidth="1"/>
    <col min="14580" max="14580" width="14.69921875" bestFit="1" customWidth="1"/>
    <col min="14581" max="14581" width="27.59765625" bestFit="1" customWidth="1"/>
    <col min="14582" max="14582" width="9.8984375" bestFit="1" customWidth="1"/>
    <col min="14583" max="14583" width="6.5" bestFit="1" customWidth="1"/>
    <col min="14584" max="14584" width="9.8984375" bestFit="1" customWidth="1"/>
    <col min="14585" max="14585" width="4.59765625" bestFit="1" customWidth="1"/>
    <col min="14586" max="14586" width="9.8984375" bestFit="1" customWidth="1"/>
    <col min="14835" max="14835" width="7.8984375" bestFit="1" customWidth="1"/>
    <col min="14836" max="14836" width="14.69921875" bestFit="1" customWidth="1"/>
    <col min="14837" max="14837" width="27.59765625" bestFit="1" customWidth="1"/>
    <col min="14838" max="14838" width="9.8984375" bestFit="1" customWidth="1"/>
    <col min="14839" max="14839" width="6.5" bestFit="1" customWidth="1"/>
    <col min="14840" max="14840" width="9.8984375" bestFit="1" customWidth="1"/>
    <col min="14841" max="14841" width="4.59765625" bestFit="1" customWidth="1"/>
    <col min="14842" max="14842" width="9.8984375" bestFit="1" customWidth="1"/>
    <col min="15091" max="15091" width="7.8984375" bestFit="1" customWidth="1"/>
    <col min="15092" max="15092" width="14.69921875" bestFit="1" customWidth="1"/>
    <col min="15093" max="15093" width="27.59765625" bestFit="1" customWidth="1"/>
    <col min="15094" max="15094" width="9.8984375" bestFit="1" customWidth="1"/>
    <col min="15095" max="15095" width="6.5" bestFit="1" customWidth="1"/>
    <col min="15096" max="15096" width="9.8984375" bestFit="1" customWidth="1"/>
    <col min="15097" max="15097" width="4.59765625" bestFit="1" customWidth="1"/>
    <col min="15098" max="15098" width="9.8984375" bestFit="1" customWidth="1"/>
    <col min="15347" max="15347" width="7.8984375" bestFit="1" customWidth="1"/>
    <col min="15348" max="15348" width="14.69921875" bestFit="1" customWidth="1"/>
    <col min="15349" max="15349" width="27.59765625" bestFit="1" customWidth="1"/>
    <col min="15350" max="15350" width="9.8984375" bestFit="1" customWidth="1"/>
    <col min="15351" max="15351" width="6.5" bestFit="1" customWidth="1"/>
    <col min="15352" max="15352" width="9.8984375" bestFit="1" customWidth="1"/>
    <col min="15353" max="15353" width="4.59765625" bestFit="1" customWidth="1"/>
    <col min="15354" max="15354" width="9.8984375" bestFit="1" customWidth="1"/>
    <col min="15603" max="15603" width="7.8984375" bestFit="1" customWidth="1"/>
    <col min="15604" max="15604" width="14.69921875" bestFit="1" customWidth="1"/>
    <col min="15605" max="15605" width="27.59765625" bestFit="1" customWidth="1"/>
    <col min="15606" max="15606" width="9.8984375" bestFit="1" customWidth="1"/>
    <col min="15607" max="15607" width="6.5" bestFit="1" customWidth="1"/>
    <col min="15608" max="15608" width="9.8984375" bestFit="1" customWidth="1"/>
    <col min="15609" max="15609" width="4.59765625" bestFit="1" customWidth="1"/>
    <col min="15610" max="15610" width="9.8984375" bestFit="1" customWidth="1"/>
    <col min="15859" max="15859" width="7.8984375" bestFit="1" customWidth="1"/>
    <col min="15860" max="15860" width="14.69921875" bestFit="1" customWidth="1"/>
    <col min="15861" max="15861" width="27.59765625" bestFit="1" customWidth="1"/>
    <col min="15862" max="15862" width="9.8984375" bestFit="1" customWidth="1"/>
    <col min="15863" max="15863" width="6.5" bestFit="1" customWidth="1"/>
    <col min="15864" max="15864" width="9.8984375" bestFit="1" customWidth="1"/>
    <col min="15865" max="15865" width="4.59765625" bestFit="1" customWidth="1"/>
    <col min="15866" max="15866" width="9.8984375" bestFit="1" customWidth="1"/>
    <col min="16115" max="16115" width="7.8984375" bestFit="1" customWidth="1"/>
    <col min="16116" max="16116" width="14.69921875" bestFit="1" customWidth="1"/>
    <col min="16117" max="16117" width="27.59765625" bestFit="1" customWidth="1"/>
    <col min="16118" max="16118" width="9.8984375" bestFit="1" customWidth="1"/>
    <col min="16119" max="16119" width="6.5" bestFit="1" customWidth="1"/>
    <col min="16120" max="16120" width="9.8984375" bestFit="1" customWidth="1"/>
    <col min="16121" max="16121" width="4.59765625" bestFit="1" customWidth="1"/>
    <col min="16122" max="16122" width="9.8984375" bestFit="1" customWidth="1"/>
  </cols>
  <sheetData>
    <row r="1" spans="1:13" x14ac:dyDescent="0.25">
      <c r="A1" s="51" t="s">
        <v>38</v>
      </c>
    </row>
    <row r="3" spans="1:13" x14ac:dyDescent="0.25">
      <c r="A3" s="23" t="s">
        <v>8</v>
      </c>
    </row>
    <row r="4" spans="1:13" x14ac:dyDescent="0.25">
      <c r="A4" s="23"/>
      <c r="B4" s="23"/>
      <c r="C4" s="23"/>
      <c r="H4" s="143" t="s">
        <v>328</v>
      </c>
      <c r="I4" s="143"/>
      <c r="J4" s="143"/>
    </row>
    <row r="5" spans="1:13" x14ac:dyDescent="0.25">
      <c r="A5" s="38" t="s">
        <v>9</v>
      </c>
      <c r="B5" s="38" t="s">
        <v>10</v>
      </c>
      <c r="C5" s="38" t="s">
        <v>0</v>
      </c>
      <c r="D5" s="39" t="s">
        <v>22</v>
      </c>
      <c r="E5" s="38" t="s">
        <v>20</v>
      </c>
      <c r="F5" s="62" t="s">
        <v>6</v>
      </c>
      <c r="H5" s="56" t="s">
        <v>20</v>
      </c>
      <c r="I5" s="59"/>
      <c r="J5" s="59">
        <f>D57</f>
        <v>24500</v>
      </c>
      <c r="K5" s="56"/>
      <c r="L5" s="56"/>
    </row>
    <row r="6" spans="1:13" x14ac:dyDescent="0.25">
      <c r="A6" s="25" t="s">
        <v>109</v>
      </c>
      <c r="B6" s="16" t="s">
        <v>110</v>
      </c>
      <c r="C6" s="16" t="s">
        <v>111</v>
      </c>
      <c r="D6" s="15">
        <v>842</v>
      </c>
      <c r="E6" s="15"/>
      <c r="F6" s="63" t="s">
        <v>1</v>
      </c>
      <c r="H6" s="56"/>
      <c r="I6" s="61"/>
      <c r="K6" s="56"/>
      <c r="L6" s="99"/>
    </row>
    <row r="7" spans="1:13" x14ac:dyDescent="0.25">
      <c r="A7" s="25" t="s">
        <v>112</v>
      </c>
      <c r="B7" s="16" t="s">
        <v>113</v>
      </c>
      <c r="C7" s="16" t="s">
        <v>114</v>
      </c>
      <c r="D7" s="15"/>
      <c r="E7" s="15">
        <v>12250</v>
      </c>
      <c r="F7" s="63" t="s">
        <v>1</v>
      </c>
      <c r="H7" s="56"/>
      <c r="I7" s="59"/>
      <c r="K7" s="56"/>
      <c r="L7" s="99"/>
    </row>
    <row r="8" spans="1:13" x14ac:dyDescent="0.25">
      <c r="A8" s="25" t="s">
        <v>115</v>
      </c>
      <c r="B8" s="16" t="s">
        <v>138</v>
      </c>
      <c r="C8" s="16" t="s">
        <v>272</v>
      </c>
      <c r="D8" s="15">
        <v>15</v>
      </c>
      <c r="E8" s="15"/>
      <c r="F8" s="63" t="s">
        <v>1</v>
      </c>
      <c r="H8" s="119" t="s">
        <v>329</v>
      </c>
      <c r="I8" s="120"/>
      <c r="J8" s="121"/>
      <c r="K8" s="56"/>
      <c r="L8" s="56"/>
      <c r="M8" s="56"/>
    </row>
    <row r="9" spans="1:13" x14ac:dyDescent="0.25">
      <c r="A9" s="25" t="s">
        <v>87</v>
      </c>
      <c r="B9" s="16" t="s">
        <v>116</v>
      </c>
      <c r="C9" s="16" t="s">
        <v>117</v>
      </c>
      <c r="D9" s="15">
        <v>8.89</v>
      </c>
      <c r="E9" s="15"/>
      <c r="F9" s="63" t="s">
        <v>1</v>
      </c>
      <c r="H9" s="122" t="s">
        <v>171</v>
      </c>
      <c r="I9" s="58"/>
      <c r="J9" s="58">
        <v>365</v>
      </c>
      <c r="K9" s="56"/>
      <c r="L9" s="56"/>
      <c r="M9" s="56"/>
    </row>
    <row r="10" spans="1:13" ht="14.4" thickBot="1" x14ac:dyDescent="0.3">
      <c r="A10" s="40" t="s">
        <v>7</v>
      </c>
      <c r="B10" s="41"/>
      <c r="C10" s="41"/>
      <c r="D10" s="42">
        <f>SUM(D6:D9)</f>
        <v>865.89</v>
      </c>
      <c r="E10" s="42">
        <f>SUM(E6:E9)</f>
        <v>12250</v>
      </c>
      <c r="F10" s="64">
        <f>D10+E10</f>
        <v>13115.89</v>
      </c>
      <c r="H10" s="122" t="s">
        <v>331</v>
      </c>
      <c r="I10" s="58"/>
      <c r="J10" s="58">
        <f>D51</f>
        <v>946</v>
      </c>
      <c r="K10" s="122"/>
      <c r="L10" s="99"/>
    </row>
    <row r="11" spans="1:13" ht="13.8" customHeight="1" thickTop="1" x14ac:dyDescent="0.25">
      <c r="A11" s="25" t="s">
        <v>92</v>
      </c>
      <c r="B11" s="16" t="s">
        <v>88</v>
      </c>
      <c r="C11" s="16" t="s">
        <v>136</v>
      </c>
      <c r="D11" s="15">
        <v>3924.81</v>
      </c>
      <c r="F11" s="63" t="s">
        <v>1</v>
      </c>
      <c r="H11" s="122" t="s">
        <v>334</v>
      </c>
      <c r="I11" s="122"/>
      <c r="J11" s="58">
        <v>645</v>
      </c>
      <c r="K11" s="122"/>
      <c r="L11" s="99"/>
      <c r="M11" s="99"/>
    </row>
    <row r="12" spans="1:13" ht="13.8" customHeight="1" x14ac:dyDescent="0.25">
      <c r="A12" s="25" t="s">
        <v>137</v>
      </c>
      <c r="B12" s="16" t="s">
        <v>144</v>
      </c>
      <c r="C12" s="16" t="s">
        <v>273</v>
      </c>
      <c r="D12" s="15">
        <v>17.5</v>
      </c>
      <c r="F12" s="63" t="s">
        <v>1</v>
      </c>
      <c r="H12" s="122" t="s">
        <v>117</v>
      </c>
      <c r="I12" s="122"/>
      <c r="J12" s="58">
        <v>242</v>
      </c>
      <c r="K12" s="122"/>
      <c r="L12" s="99"/>
      <c r="M12" s="99"/>
    </row>
    <row r="13" spans="1:13" ht="13.8" customHeight="1" x14ac:dyDescent="0.25">
      <c r="A13" s="25" t="s">
        <v>137</v>
      </c>
      <c r="B13" s="16" t="s">
        <v>145</v>
      </c>
      <c r="C13" s="16" t="s">
        <v>273</v>
      </c>
      <c r="D13" s="15">
        <v>35</v>
      </c>
      <c r="F13" s="63" t="s">
        <v>1</v>
      </c>
      <c r="H13" s="122" t="s">
        <v>335</v>
      </c>
      <c r="I13" s="122"/>
      <c r="J13" s="58">
        <f>D30</f>
        <v>11</v>
      </c>
      <c r="K13" s="122"/>
      <c r="L13" s="99"/>
      <c r="M13" s="99"/>
    </row>
    <row r="14" spans="1:13" ht="13.8" customHeight="1" x14ac:dyDescent="0.25">
      <c r="A14" s="25" t="s">
        <v>94</v>
      </c>
      <c r="B14" s="16" t="s">
        <v>146</v>
      </c>
      <c r="C14" s="16" t="s">
        <v>273</v>
      </c>
      <c r="D14" s="15">
        <v>17.5</v>
      </c>
      <c r="F14" s="63" t="s">
        <v>1</v>
      </c>
      <c r="H14" s="122" t="s">
        <v>333</v>
      </c>
      <c r="I14" s="122"/>
      <c r="J14" s="58">
        <v>842</v>
      </c>
      <c r="K14" s="122"/>
      <c r="L14" s="99"/>
      <c r="M14" s="99"/>
    </row>
    <row r="15" spans="1:13" ht="13.8" customHeight="1" x14ac:dyDescent="0.25">
      <c r="A15" s="25" t="s">
        <v>94</v>
      </c>
      <c r="B15" s="16" t="s">
        <v>147</v>
      </c>
      <c r="C15" s="16" t="s">
        <v>273</v>
      </c>
      <c r="D15" s="15">
        <v>17.5</v>
      </c>
      <c r="F15" s="63" t="s">
        <v>1</v>
      </c>
      <c r="H15" s="122" t="s">
        <v>330</v>
      </c>
      <c r="I15" s="122"/>
      <c r="J15" s="58">
        <f>D31</f>
        <v>2054</v>
      </c>
      <c r="K15" s="122"/>
      <c r="L15" s="99"/>
      <c r="M15" s="99"/>
    </row>
    <row r="16" spans="1:13" ht="13.8" customHeight="1" x14ac:dyDescent="0.25">
      <c r="A16" s="25" t="s">
        <v>94</v>
      </c>
      <c r="B16" s="16" t="s">
        <v>153</v>
      </c>
      <c r="C16" s="16" t="s">
        <v>273</v>
      </c>
      <c r="D16" s="15">
        <v>35</v>
      </c>
      <c r="F16" s="63" t="s">
        <v>1</v>
      </c>
      <c r="H16" s="122" t="s">
        <v>172</v>
      </c>
      <c r="I16" s="122"/>
      <c r="J16" s="58">
        <v>3925</v>
      </c>
      <c r="K16" s="122"/>
      <c r="L16" s="99"/>
      <c r="M16" s="99"/>
    </row>
    <row r="17" spans="1:13" ht="13.8" customHeight="1" x14ac:dyDescent="0.25">
      <c r="A17" s="25" t="s">
        <v>94</v>
      </c>
      <c r="B17" s="16" t="s">
        <v>138</v>
      </c>
      <c r="C17" s="16" t="s">
        <v>273</v>
      </c>
      <c r="D17" s="15">
        <v>17.5</v>
      </c>
      <c r="F17" s="63" t="s">
        <v>1</v>
      </c>
      <c r="H17" s="56" t="s">
        <v>336</v>
      </c>
      <c r="I17" s="56"/>
      <c r="J17" s="59">
        <f>SUM(J9:J16)</f>
        <v>9030</v>
      </c>
      <c r="K17" s="122"/>
      <c r="L17" s="99"/>
      <c r="M17" s="99"/>
    </row>
    <row r="18" spans="1:13" ht="13.8" customHeight="1" x14ac:dyDescent="0.25">
      <c r="A18" s="25" t="s">
        <v>94</v>
      </c>
      <c r="B18" s="16" t="s">
        <v>149</v>
      </c>
      <c r="C18" s="16" t="s">
        <v>273</v>
      </c>
      <c r="D18" s="15">
        <v>17.5</v>
      </c>
      <c r="F18" s="63" t="s">
        <v>1</v>
      </c>
      <c r="K18" s="56"/>
      <c r="L18" s="88"/>
      <c r="M18" s="99"/>
    </row>
    <row r="19" spans="1:13" ht="13.8" customHeight="1" x14ac:dyDescent="0.25">
      <c r="A19" s="25" t="s">
        <v>139</v>
      </c>
      <c r="B19" s="16" t="s">
        <v>150</v>
      </c>
      <c r="C19" s="16" t="s">
        <v>273</v>
      </c>
      <c r="D19" s="15">
        <v>17.5</v>
      </c>
      <c r="F19" s="63" t="s">
        <v>1</v>
      </c>
      <c r="K19" s="56"/>
      <c r="L19" s="88"/>
      <c r="M19" s="99"/>
    </row>
    <row r="20" spans="1:13" ht="13.8" customHeight="1" x14ac:dyDescent="0.25">
      <c r="A20" s="25" t="s">
        <v>141</v>
      </c>
      <c r="B20" s="16" t="s">
        <v>151</v>
      </c>
      <c r="C20" s="16" t="s">
        <v>273</v>
      </c>
      <c r="D20" s="15">
        <v>17.5</v>
      </c>
      <c r="F20" s="63" t="s">
        <v>1</v>
      </c>
      <c r="K20" s="56"/>
      <c r="L20" s="88"/>
      <c r="M20" s="99"/>
    </row>
    <row r="21" spans="1:13" ht="13.8" customHeight="1" x14ac:dyDescent="0.25">
      <c r="A21" s="25" t="s">
        <v>119</v>
      </c>
      <c r="B21" s="16" t="s">
        <v>148</v>
      </c>
      <c r="C21" s="16" t="s">
        <v>273</v>
      </c>
      <c r="D21" s="15">
        <v>35</v>
      </c>
      <c r="F21" s="63" t="s">
        <v>1</v>
      </c>
      <c r="H21" s="18"/>
      <c r="K21" s="56"/>
      <c r="L21" s="88"/>
      <c r="M21" s="99"/>
    </row>
    <row r="22" spans="1:13" ht="13.8" customHeight="1" x14ac:dyDescent="0.25">
      <c r="A22" s="25" t="s">
        <v>142</v>
      </c>
      <c r="B22" s="16" t="s">
        <v>152</v>
      </c>
      <c r="C22" s="16" t="s">
        <v>273</v>
      </c>
      <c r="D22" s="15">
        <v>35</v>
      </c>
      <c r="F22" s="63" t="s">
        <v>1</v>
      </c>
      <c r="K22" s="56"/>
      <c r="L22" s="88"/>
      <c r="M22" s="99"/>
    </row>
    <row r="23" spans="1:13" ht="13.8" customHeight="1" x14ac:dyDescent="0.25">
      <c r="A23" s="25" t="s">
        <v>143</v>
      </c>
      <c r="B23" s="16" t="s">
        <v>154</v>
      </c>
      <c r="C23" s="16" t="s">
        <v>273</v>
      </c>
      <c r="D23" s="15">
        <v>52.5</v>
      </c>
      <c r="F23" s="63" t="s">
        <v>1</v>
      </c>
      <c r="K23" s="56"/>
      <c r="L23" s="88"/>
      <c r="M23" s="99"/>
    </row>
    <row r="24" spans="1:13" ht="13.8" customHeight="1" x14ac:dyDescent="0.25">
      <c r="A24" s="25" t="s">
        <v>131</v>
      </c>
      <c r="B24" s="16" t="s">
        <v>116</v>
      </c>
      <c r="C24" s="16" t="s">
        <v>117</v>
      </c>
      <c r="D24" s="15">
        <v>17.899999999999999</v>
      </c>
      <c r="F24" s="63" t="s">
        <v>1</v>
      </c>
      <c r="K24" s="56"/>
      <c r="L24" s="88"/>
      <c r="M24" s="99"/>
    </row>
    <row r="25" spans="1:13" ht="13.8" customHeight="1" thickBot="1" x14ac:dyDescent="0.3">
      <c r="A25" s="40" t="s">
        <v>7</v>
      </c>
      <c r="B25" s="41"/>
      <c r="C25" s="41"/>
      <c r="D25" s="42">
        <f>SUM(D11:D24)</f>
        <v>4257.7099999999991</v>
      </c>
      <c r="E25" s="47"/>
      <c r="F25" s="63" t="s">
        <v>1</v>
      </c>
      <c r="K25" s="56"/>
      <c r="L25" s="88"/>
      <c r="M25" s="99"/>
    </row>
    <row r="26" spans="1:13" ht="13.8" customHeight="1" thickTop="1" x14ac:dyDescent="0.25">
      <c r="A26" s="25" t="s">
        <v>134</v>
      </c>
      <c r="B26" s="16" t="s">
        <v>167</v>
      </c>
      <c r="C26" s="16" t="s">
        <v>273</v>
      </c>
      <c r="D26" s="15">
        <v>17.5</v>
      </c>
      <c r="F26" s="63" t="s">
        <v>1</v>
      </c>
      <c r="K26" s="56"/>
      <c r="L26" s="88"/>
      <c r="M26" s="99"/>
    </row>
    <row r="27" spans="1:13" ht="13.8" customHeight="1" x14ac:dyDescent="0.25">
      <c r="A27" s="25" t="s">
        <v>168</v>
      </c>
      <c r="B27" s="16" t="s">
        <v>332</v>
      </c>
      <c r="C27" s="16" t="s">
        <v>273</v>
      </c>
      <c r="D27" s="15">
        <v>17.5</v>
      </c>
      <c r="F27" s="63" t="s">
        <v>1</v>
      </c>
      <c r="K27" s="56"/>
      <c r="L27" s="88"/>
      <c r="M27" s="99"/>
    </row>
    <row r="28" spans="1:13" x14ac:dyDescent="0.25">
      <c r="A28" s="25" t="s">
        <v>169</v>
      </c>
      <c r="B28" s="16" t="s">
        <v>116</v>
      </c>
      <c r="C28" s="16" t="s">
        <v>117</v>
      </c>
      <c r="D28" s="15">
        <v>17.440000000000001</v>
      </c>
      <c r="F28" s="63" t="s">
        <v>1</v>
      </c>
      <c r="K28" s="56"/>
      <c r="L28" s="88"/>
      <c r="M28" s="99"/>
    </row>
    <row r="29" spans="1:13" ht="14.4" thickBot="1" x14ac:dyDescent="0.3">
      <c r="A29" s="40" t="s">
        <v>7</v>
      </c>
      <c r="B29" s="41"/>
      <c r="C29" s="41"/>
      <c r="D29" s="42">
        <f>SUM(D26:D28)</f>
        <v>52.44</v>
      </c>
      <c r="E29" s="47"/>
      <c r="F29" s="63" t="s">
        <v>1</v>
      </c>
      <c r="K29" s="56"/>
      <c r="L29" s="88"/>
      <c r="M29" s="99"/>
    </row>
    <row r="30" spans="1:13" ht="14.4" thickTop="1" x14ac:dyDescent="0.25">
      <c r="A30" s="25" t="s">
        <v>173</v>
      </c>
      <c r="B30" s="16" t="s">
        <v>174</v>
      </c>
      <c r="C30" s="16" t="s">
        <v>175</v>
      </c>
      <c r="D30" s="15">
        <v>11</v>
      </c>
      <c r="F30" s="63" t="s">
        <v>1</v>
      </c>
      <c r="K30" s="56"/>
      <c r="L30" s="99"/>
      <c r="M30" s="99"/>
    </row>
    <row r="31" spans="1:13" x14ac:dyDescent="0.25">
      <c r="A31" s="25" t="s">
        <v>176</v>
      </c>
      <c r="B31" s="16" t="s">
        <v>110</v>
      </c>
      <c r="C31" s="16" t="s">
        <v>177</v>
      </c>
      <c r="D31" s="15">
        <v>2054</v>
      </c>
      <c r="F31" s="63" t="s">
        <v>1</v>
      </c>
      <c r="K31" s="56"/>
      <c r="L31" s="99"/>
      <c r="M31" s="99"/>
    </row>
    <row r="32" spans="1:13" x14ac:dyDescent="0.25">
      <c r="A32" s="25" t="s">
        <v>178</v>
      </c>
      <c r="B32" s="16" t="s">
        <v>116</v>
      </c>
      <c r="C32" s="16" t="s">
        <v>117</v>
      </c>
      <c r="D32" s="15">
        <v>20.77</v>
      </c>
      <c r="F32" s="63" t="s">
        <v>1</v>
      </c>
      <c r="K32" s="56"/>
      <c r="L32" s="99"/>
      <c r="M32" s="99"/>
    </row>
    <row r="33" spans="1:13" ht="14.4" thickBot="1" x14ac:dyDescent="0.3">
      <c r="A33" s="40" t="s">
        <v>7</v>
      </c>
      <c r="B33" s="41"/>
      <c r="C33" s="41"/>
      <c r="D33" s="42">
        <f>SUM(D30:D32)</f>
        <v>2085.77</v>
      </c>
      <c r="E33" s="47"/>
      <c r="F33" s="63" t="s">
        <v>1</v>
      </c>
      <c r="G33" s="75"/>
      <c r="K33" s="56"/>
      <c r="L33" s="99"/>
      <c r="M33" s="99"/>
    </row>
    <row r="34" spans="1:13" ht="14.4" thickTop="1" x14ac:dyDescent="0.25">
      <c r="A34" s="25" t="s">
        <v>213</v>
      </c>
      <c r="B34" s="16" t="s">
        <v>116</v>
      </c>
      <c r="C34" s="16" t="s">
        <v>117</v>
      </c>
      <c r="D34" s="15">
        <v>22</v>
      </c>
      <c r="F34" s="63" t="s">
        <v>1</v>
      </c>
      <c r="G34" s="75"/>
      <c r="K34" s="56"/>
      <c r="L34" s="99"/>
      <c r="M34" s="99"/>
    </row>
    <row r="35" spans="1:13" ht="14.4" thickBot="1" x14ac:dyDescent="0.3">
      <c r="A35" s="40" t="s">
        <v>7</v>
      </c>
      <c r="B35" s="41"/>
      <c r="C35" s="41"/>
      <c r="D35" s="42">
        <f>D34</f>
        <v>22</v>
      </c>
      <c r="E35" s="47"/>
      <c r="F35" s="63" t="s">
        <v>1</v>
      </c>
      <c r="G35" s="76"/>
      <c r="K35" s="88"/>
      <c r="L35" s="99"/>
      <c r="M35" s="99"/>
    </row>
    <row r="36" spans="1:13" ht="14.4" thickTop="1" x14ac:dyDescent="0.25">
      <c r="A36" s="25" t="s">
        <v>227</v>
      </c>
      <c r="B36" s="16" t="s">
        <v>113</v>
      </c>
      <c r="C36" s="16" t="s">
        <v>228</v>
      </c>
      <c r="D36" s="15"/>
      <c r="E36" s="15">
        <v>12250</v>
      </c>
      <c r="F36" s="63" t="s">
        <v>1</v>
      </c>
      <c r="G36" s="76"/>
      <c r="K36" s="56"/>
      <c r="L36" s="99"/>
      <c r="M36" s="99"/>
    </row>
    <row r="37" spans="1:13" x14ac:dyDescent="0.25">
      <c r="A37" s="25" t="s">
        <v>229</v>
      </c>
      <c r="B37" s="16" t="s">
        <v>116</v>
      </c>
      <c r="C37" s="16" t="s">
        <v>117</v>
      </c>
      <c r="D37" s="15">
        <v>21.32</v>
      </c>
      <c r="E37" s="15"/>
      <c r="F37" s="63" t="s">
        <v>1</v>
      </c>
      <c r="G37" s="76"/>
      <c r="K37" s="56"/>
      <c r="L37" s="18"/>
    </row>
    <row r="38" spans="1:13" ht="14.4" thickBot="1" x14ac:dyDescent="0.3">
      <c r="A38" s="40" t="s">
        <v>7</v>
      </c>
      <c r="B38" s="41"/>
      <c r="C38" s="41"/>
      <c r="D38" s="42">
        <f>D37</f>
        <v>21.32</v>
      </c>
      <c r="E38" s="134">
        <f>E36</f>
        <v>12250</v>
      </c>
      <c r="F38" s="64">
        <f>D38+E38</f>
        <v>12271.32</v>
      </c>
      <c r="G38" s="76"/>
      <c r="K38" s="56"/>
      <c r="L38" s="18"/>
    </row>
    <row r="39" spans="1:13" ht="14.4" thickTop="1" x14ac:dyDescent="0.25">
      <c r="A39" s="25" t="s">
        <v>233</v>
      </c>
      <c r="B39" s="16" t="s">
        <v>317</v>
      </c>
      <c r="C39" s="16" t="s">
        <v>241</v>
      </c>
      <c r="D39" s="15">
        <v>500</v>
      </c>
      <c r="F39" s="63" t="s">
        <v>1</v>
      </c>
      <c r="G39" s="76"/>
      <c r="K39" s="88"/>
      <c r="L39" s="18"/>
    </row>
    <row r="40" spans="1:13" x14ac:dyDescent="0.25">
      <c r="A40" s="74" t="s">
        <v>242</v>
      </c>
      <c r="B40" s="16" t="s">
        <v>116</v>
      </c>
      <c r="C40" s="16" t="s">
        <v>117</v>
      </c>
      <c r="D40" s="15">
        <v>23.55</v>
      </c>
      <c r="F40" s="63" t="s">
        <v>1</v>
      </c>
      <c r="G40" s="76"/>
      <c r="H40" s="88"/>
      <c r="I40" s="59"/>
      <c r="K40" s="56"/>
      <c r="L40" s="18"/>
    </row>
    <row r="41" spans="1:13" ht="14.4" thickBot="1" x14ac:dyDescent="0.3">
      <c r="A41" s="40" t="s">
        <v>7</v>
      </c>
      <c r="B41" s="41"/>
      <c r="C41" s="41"/>
      <c r="D41" s="42">
        <f>SUM(D39:D40)</f>
        <v>523.54999999999995</v>
      </c>
      <c r="E41" s="47"/>
      <c r="F41" s="63" t="s">
        <v>1</v>
      </c>
      <c r="G41" s="76"/>
      <c r="L41" s="18"/>
    </row>
    <row r="42" spans="1:13" ht="14.4" thickTop="1" x14ac:dyDescent="0.25">
      <c r="A42" s="25" t="s">
        <v>270</v>
      </c>
      <c r="B42" s="16" t="s">
        <v>116</v>
      </c>
      <c r="C42" s="16" t="s">
        <v>117</v>
      </c>
      <c r="D42" s="15">
        <v>22.11</v>
      </c>
      <c r="F42" s="63" t="s">
        <v>1</v>
      </c>
      <c r="G42" s="76"/>
      <c r="L42" s="18"/>
    </row>
    <row r="43" spans="1:13" ht="14.4" thickBot="1" x14ac:dyDescent="0.3">
      <c r="A43" s="141" t="s">
        <v>7</v>
      </c>
      <c r="B43" s="141"/>
      <c r="C43" s="141"/>
      <c r="D43" s="42">
        <f>SUM(D42)</f>
        <v>22.11</v>
      </c>
      <c r="E43" s="47"/>
      <c r="F43" s="63" t="s">
        <v>1</v>
      </c>
      <c r="G43" s="76"/>
      <c r="H43" s="18"/>
      <c r="L43" s="18"/>
    </row>
    <row r="44" spans="1:13" ht="14.4" thickTop="1" x14ac:dyDescent="0.25">
      <c r="A44" s="25" t="s">
        <v>271</v>
      </c>
      <c r="B44" s="16" t="s">
        <v>116</v>
      </c>
      <c r="C44" s="16" t="s">
        <v>117</v>
      </c>
      <c r="D44" s="15">
        <v>21.4</v>
      </c>
      <c r="F44" s="63" t="s">
        <v>1</v>
      </c>
      <c r="G44" s="76"/>
    </row>
    <row r="45" spans="1:13" ht="14.4" thickBot="1" x14ac:dyDescent="0.3">
      <c r="A45" s="40" t="s">
        <v>7</v>
      </c>
      <c r="B45" s="41"/>
      <c r="C45" s="41"/>
      <c r="D45" s="42">
        <f>SUM(D44)</f>
        <v>21.4</v>
      </c>
      <c r="E45" s="47"/>
      <c r="F45" s="63" t="s">
        <v>1</v>
      </c>
      <c r="G45" s="76"/>
    </row>
    <row r="46" spans="1:13" ht="14.4" thickTop="1" x14ac:dyDescent="0.25">
      <c r="A46" s="25" t="s">
        <v>294</v>
      </c>
      <c r="B46" s="16" t="s">
        <v>116</v>
      </c>
      <c r="C46" s="16" t="s">
        <v>117</v>
      </c>
      <c r="D46" s="15">
        <v>24.38</v>
      </c>
      <c r="F46" s="63" t="s">
        <v>1</v>
      </c>
      <c r="G46" s="76"/>
    </row>
    <row r="47" spans="1:13" ht="14.4" thickBot="1" x14ac:dyDescent="0.3">
      <c r="A47" s="40" t="s">
        <v>7</v>
      </c>
      <c r="B47" s="41"/>
      <c r="C47" s="41"/>
      <c r="D47" s="42">
        <f>D46</f>
        <v>24.38</v>
      </c>
      <c r="E47" s="47"/>
      <c r="F47" s="63" t="s">
        <v>1</v>
      </c>
      <c r="G47" s="76"/>
    </row>
    <row r="48" spans="1:13" ht="14.4" thickTop="1" x14ac:dyDescent="0.25">
      <c r="A48" s="25" t="s">
        <v>316</v>
      </c>
      <c r="B48" s="133" t="s">
        <v>317</v>
      </c>
      <c r="C48" s="16" t="s">
        <v>318</v>
      </c>
      <c r="D48" s="15">
        <v>145</v>
      </c>
      <c r="F48" s="63" t="s">
        <v>1</v>
      </c>
      <c r="G48" s="76"/>
    </row>
    <row r="49" spans="1:7" x14ac:dyDescent="0.25">
      <c r="A49" t="s">
        <v>315</v>
      </c>
      <c r="B49" s="16" t="s">
        <v>116</v>
      </c>
      <c r="C49" s="16" t="s">
        <v>117</v>
      </c>
      <c r="D49" s="15">
        <v>21.45</v>
      </c>
      <c r="F49" s="63" t="s">
        <v>1</v>
      </c>
      <c r="G49" s="76"/>
    </row>
    <row r="50" spans="1:7" ht="14.4" thickBot="1" x14ac:dyDescent="0.3">
      <c r="A50" s="40" t="s">
        <v>7</v>
      </c>
      <c r="B50" s="142"/>
      <c r="C50" s="142"/>
      <c r="D50" s="42">
        <f>SUM(D48:D49)</f>
        <v>166.45</v>
      </c>
      <c r="E50" s="47"/>
      <c r="F50" s="63" t="s">
        <v>1</v>
      </c>
      <c r="G50" s="76"/>
    </row>
    <row r="51" spans="1:7" ht="14.4" thickTop="1" x14ac:dyDescent="0.25">
      <c r="A51" t="s">
        <v>326</v>
      </c>
      <c r="B51" s="92" t="s">
        <v>113</v>
      </c>
      <c r="C51" s="92" t="s">
        <v>327</v>
      </c>
      <c r="D51" s="15">
        <v>946</v>
      </c>
      <c r="F51" s="63" t="s">
        <v>1</v>
      </c>
      <c r="G51" s="91"/>
    </row>
    <row r="52" spans="1:7" x14ac:dyDescent="0.25">
      <c r="A52" t="s">
        <v>321</v>
      </c>
      <c r="B52" s="16" t="s">
        <v>116</v>
      </c>
      <c r="C52" s="16" t="s">
        <v>117</v>
      </c>
      <c r="D52" s="15">
        <v>20.73</v>
      </c>
      <c r="F52" s="63" t="s">
        <v>1</v>
      </c>
      <c r="G52" s="76"/>
    </row>
    <row r="53" spans="1:7" ht="14.4" thickBot="1" x14ac:dyDescent="0.3">
      <c r="A53" s="40" t="s">
        <v>7</v>
      </c>
      <c r="B53" s="48"/>
      <c r="C53" s="48"/>
      <c r="D53" s="42">
        <f>SUM(D51:D52)</f>
        <v>966.73</v>
      </c>
      <c r="E53" s="47"/>
      <c r="F53" s="63" t="s">
        <v>1</v>
      </c>
      <c r="G53" s="76"/>
    </row>
    <row r="54" spans="1:7" ht="14.4" thickTop="1" x14ac:dyDescent="0.25">
      <c r="B54" s="16"/>
      <c r="C54" s="16"/>
      <c r="D54" s="49"/>
      <c r="F54" s="63"/>
      <c r="G54" s="76"/>
    </row>
    <row r="55" spans="1:7" x14ac:dyDescent="0.25">
      <c r="A55" s="123"/>
      <c r="B55" s="16"/>
      <c r="C55" s="16"/>
      <c r="D55" s="49"/>
      <c r="F55" s="63"/>
      <c r="G55" s="76"/>
    </row>
    <row r="56" spans="1:7" x14ac:dyDescent="0.25">
      <c r="A56" s="54" t="s">
        <v>23</v>
      </c>
      <c r="B56" s="57"/>
      <c r="C56" s="57"/>
      <c r="D56" s="60"/>
      <c r="E56" s="93"/>
      <c r="G56" s="76"/>
    </row>
    <row r="57" spans="1:7" x14ac:dyDescent="0.25">
      <c r="A57" s="54" t="s">
        <v>20</v>
      </c>
      <c r="B57" s="57"/>
      <c r="C57" s="57"/>
      <c r="D57" s="61">
        <f>E10+E38</f>
        <v>24500</v>
      </c>
      <c r="G57" s="76"/>
    </row>
    <row r="58" spans="1:7" x14ac:dyDescent="0.25">
      <c r="A58" s="54" t="s">
        <v>22</v>
      </c>
      <c r="B58" s="57"/>
      <c r="C58" s="57"/>
      <c r="D58" s="61">
        <f>D10+D25+D29+D33+D35+D38+D41+D43+D45+D47+D50+D53</f>
        <v>9029.7499999999982</v>
      </c>
      <c r="E58" s="17"/>
    </row>
    <row r="59" spans="1:7" x14ac:dyDescent="0.25">
      <c r="A59" s="54" t="s">
        <v>36</v>
      </c>
      <c r="B59" s="57"/>
      <c r="C59" s="57"/>
      <c r="D59" s="60">
        <f>SUM(D57:D58)</f>
        <v>33529.75</v>
      </c>
    </row>
    <row r="60" spans="1:7" x14ac:dyDescent="0.25">
      <c r="A60" s="23"/>
      <c r="B60" s="16"/>
      <c r="C60" s="16"/>
      <c r="D60" s="15"/>
    </row>
    <row r="61" spans="1:7" x14ac:dyDescent="0.25">
      <c r="B61" s="16"/>
      <c r="C61" s="16"/>
      <c r="D61" s="15"/>
    </row>
    <row r="62" spans="1:7" x14ac:dyDescent="0.25">
      <c r="B62" s="16"/>
      <c r="C62" s="16"/>
      <c r="D62" s="15"/>
    </row>
    <row r="63" spans="1:7" x14ac:dyDescent="0.25">
      <c r="B63" s="16"/>
      <c r="C63" s="16"/>
      <c r="D63" s="15"/>
    </row>
    <row r="64" spans="1:7" x14ac:dyDescent="0.25">
      <c r="B64" s="16"/>
      <c r="C64" s="16"/>
      <c r="D64" s="15"/>
    </row>
    <row r="65" spans="2:4" x14ac:dyDescent="0.25">
      <c r="B65" s="16"/>
      <c r="C65" s="16"/>
      <c r="D65" s="15"/>
    </row>
    <row r="66" spans="2:4" x14ac:dyDescent="0.25">
      <c r="B66" s="16"/>
      <c r="C66" s="16"/>
      <c r="D66" s="16"/>
    </row>
    <row r="67" spans="2:4" x14ac:dyDescent="0.25">
      <c r="B67" s="16"/>
      <c r="C67" s="16"/>
      <c r="D67" s="16"/>
    </row>
    <row r="68" spans="2:4" x14ac:dyDescent="0.25">
      <c r="B68" s="16"/>
      <c r="C68" s="16"/>
      <c r="D68" s="16"/>
    </row>
    <row r="69" spans="2:4" x14ac:dyDescent="0.25">
      <c r="B69" s="16"/>
      <c r="C69" s="16"/>
      <c r="D69" s="16"/>
    </row>
    <row r="70" spans="2:4" x14ac:dyDescent="0.25">
      <c r="B70" s="16"/>
      <c r="C70" s="16"/>
      <c r="D70" s="16"/>
    </row>
    <row r="71" spans="2:4" x14ac:dyDescent="0.25">
      <c r="B71" s="16"/>
      <c r="C71" s="16"/>
      <c r="D71" s="16"/>
    </row>
  </sheetData>
  <mergeCells count="3">
    <mergeCell ref="A43:C43"/>
    <mergeCell ref="B50:C50"/>
    <mergeCell ref="H4:J4"/>
  </mergeCells>
  <printOptions gridLines="1"/>
  <pageMargins left="0.7" right="0.7" top="0.75" bottom="0.75" header="0.3" footer="0.3"/>
  <pageSetup paperSize="9" scale="5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BF6F-9D76-49C4-82F0-A6E0F265E764}">
  <dimension ref="A1:X146"/>
  <sheetViews>
    <sheetView tabSelected="1" workbookViewId="0">
      <pane ySplit="1" topLeftCell="A87" activePane="bottomLeft" state="frozen"/>
      <selection pane="bottomLeft" activeCell="A90" sqref="A90"/>
    </sheetView>
  </sheetViews>
  <sheetFormatPr defaultRowHeight="14.4" x14ac:dyDescent="0.25"/>
  <cols>
    <col min="2" max="2" width="8.796875" customWidth="1"/>
    <col min="3" max="3" width="27.19921875" customWidth="1"/>
    <col min="4" max="4" width="30.19921875" bestFit="1" customWidth="1"/>
    <col min="5" max="5" width="5.5" customWidth="1"/>
    <col min="6" max="10" width="9.8984375" customWidth="1"/>
    <col min="11" max="13" width="11" customWidth="1"/>
    <col min="14" max="14" width="9.8984375" customWidth="1"/>
    <col min="15" max="17" width="11" customWidth="1"/>
    <col min="18" max="18" width="9.8984375" style="24" bestFit="1" customWidth="1"/>
    <col min="155" max="155" width="27.19921875" customWidth="1"/>
    <col min="156" max="156" width="26.796875" bestFit="1" customWidth="1"/>
    <col min="157" max="157" width="5.5" bestFit="1" customWidth="1"/>
    <col min="158" max="158" width="9.8984375" bestFit="1" customWidth="1"/>
    <col min="159" max="159" width="9.69921875" customWidth="1"/>
    <col min="160" max="160" width="9.8984375" bestFit="1" customWidth="1"/>
    <col min="161" max="165" width="9.8984375" customWidth="1"/>
    <col min="166" max="175" width="11" customWidth="1"/>
    <col min="176" max="176" width="9" bestFit="1" customWidth="1"/>
    <col min="411" max="411" width="27.19921875" customWidth="1"/>
    <col min="412" max="412" width="26.796875" bestFit="1" customWidth="1"/>
    <col min="413" max="413" width="5.5" bestFit="1" customWidth="1"/>
    <col min="414" max="414" width="9.8984375" bestFit="1" customWidth="1"/>
    <col min="415" max="415" width="9.69921875" customWidth="1"/>
    <col min="416" max="416" width="9.8984375" bestFit="1" customWidth="1"/>
    <col min="417" max="421" width="9.8984375" customWidth="1"/>
    <col min="422" max="431" width="11" customWidth="1"/>
    <col min="432" max="432" width="9" bestFit="1" customWidth="1"/>
    <col min="667" max="667" width="27.19921875" customWidth="1"/>
    <col min="668" max="668" width="26.796875" bestFit="1" customWidth="1"/>
    <col min="669" max="669" width="5.5" bestFit="1" customWidth="1"/>
    <col min="670" max="670" width="9.8984375" bestFit="1" customWidth="1"/>
    <col min="671" max="671" width="9.69921875" customWidth="1"/>
    <col min="672" max="672" width="9.8984375" bestFit="1" customWidth="1"/>
    <col min="673" max="677" width="9.8984375" customWidth="1"/>
    <col min="678" max="687" width="11" customWidth="1"/>
    <col min="688" max="688" width="9" bestFit="1" customWidth="1"/>
    <col min="923" max="923" width="27.19921875" customWidth="1"/>
    <col min="924" max="924" width="26.796875" bestFit="1" customWidth="1"/>
    <col min="925" max="925" width="5.5" bestFit="1" customWidth="1"/>
    <col min="926" max="926" width="9.8984375" bestFit="1" customWidth="1"/>
    <col min="927" max="927" width="9.69921875" customWidth="1"/>
    <col min="928" max="928" width="9.8984375" bestFit="1" customWidth="1"/>
    <col min="929" max="933" width="9.8984375" customWidth="1"/>
    <col min="934" max="943" width="11" customWidth="1"/>
    <col min="944" max="944" width="9" bestFit="1" customWidth="1"/>
    <col min="1179" max="1179" width="27.19921875" customWidth="1"/>
    <col min="1180" max="1180" width="26.796875" bestFit="1" customWidth="1"/>
    <col min="1181" max="1181" width="5.5" bestFit="1" customWidth="1"/>
    <col min="1182" max="1182" width="9.8984375" bestFit="1" customWidth="1"/>
    <col min="1183" max="1183" width="9.69921875" customWidth="1"/>
    <col min="1184" max="1184" width="9.8984375" bestFit="1" customWidth="1"/>
    <col min="1185" max="1189" width="9.8984375" customWidth="1"/>
    <col min="1190" max="1199" width="11" customWidth="1"/>
    <col min="1200" max="1200" width="9" bestFit="1" customWidth="1"/>
    <col min="1435" max="1435" width="27.19921875" customWidth="1"/>
    <col min="1436" max="1436" width="26.796875" bestFit="1" customWidth="1"/>
    <col min="1437" max="1437" width="5.5" bestFit="1" customWidth="1"/>
    <col min="1438" max="1438" width="9.8984375" bestFit="1" customWidth="1"/>
    <col min="1439" max="1439" width="9.69921875" customWidth="1"/>
    <col min="1440" max="1440" width="9.8984375" bestFit="1" customWidth="1"/>
    <col min="1441" max="1445" width="9.8984375" customWidth="1"/>
    <col min="1446" max="1455" width="11" customWidth="1"/>
    <col min="1456" max="1456" width="9" bestFit="1" customWidth="1"/>
    <col min="1691" max="1691" width="27.19921875" customWidth="1"/>
    <col min="1692" max="1692" width="26.796875" bestFit="1" customWidth="1"/>
    <col min="1693" max="1693" width="5.5" bestFit="1" customWidth="1"/>
    <col min="1694" max="1694" width="9.8984375" bestFit="1" customWidth="1"/>
    <col min="1695" max="1695" width="9.69921875" customWidth="1"/>
    <col min="1696" max="1696" width="9.8984375" bestFit="1" customWidth="1"/>
    <col min="1697" max="1701" width="9.8984375" customWidth="1"/>
    <col min="1702" max="1711" width="11" customWidth="1"/>
    <col min="1712" max="1712" width="9" bestFit="1" customWidth="1"/>
    <col min="1947" max="1947" width="27.19921875" customWidth="1"/>
    <col min="1948" max="1948" width="26.796875" bestFit="1" customWidth="1"/>
    <col min="1949" max="1949" width="5.5" bestFit="1" customWidth="1"/>
    <col min="1950" max="1950" width="9.8984375" bestFit="1" customWidth="1"/>
    <col min="1951" max="1951" width="9.69921875" customWidth="1"/>
    <col min="1952" max="1952" width="9.8984375" bestFit="1" customWidth="1"/>
    <col min="1953" max="1957" width="9.8984375" customWidth="1"/>
    <col min="1958" max="1967" width="11" customWidth="1"/>
    <col min="1968" max="1968" width="9" bestFit="1" customWidth="1"/>
    <col min="2203" max="2203" width="27.19921875" customWidth="1"/>
    <col min="2204" max="2204" width="26.796875" bestFit="1" customWidth="1"/>
    <col min="2205" max="2205" width="5.5" bestFit="1" customWidth="1"/>
    <col min="2206" max="2206" width="9.8984375" bestFit="1" customWidth="1"/>
    <col min="2207" max="2207" width="9.69921875" customWidth="1"/>
    <col min="2208" max="2208" width="9.8984375" bestFit="1" customWidth="1"/>
    <col min="2209" max="2213" width="9.8984375" customWidth="1"/>
    <col min="2214" max="2223" width="11" customWidth="1"/>
    <col min="2224" max="2224" width="9" bestFit="1" customWidth="1"/>
    <col min="2459" max="2459" width="27.19921875" customWidth="1"/>
    <col min="2460" max="2460" width="26.796875" bestFit="1" customWidth="1"/>
    <col min="2461" max="2461" width="5.5" bestFit="1" customWidth="1"/>
    <col min="2462" max="2462" width="9.8984375" bestFit="1" customWidth="1"/>
    <col min="2463" max="2463" width="9.69921875" customWidth="1"/>
    <col min="2464" max="2464" width="9.8984375" bestFit="1" customWidth="1"/>
    <col min="2465" max="2469" width="9.8984375" customWidth="1"/>
    <col min="2470" max="2479" width="11" customWidth="1"/>
    <col min="2480" max="2480" width="9" bestFit="1" customWidth="1"/>
    <col min="2715" max="2715" width="27.19921875" customWidth="1"/>
    <col min="2716" max="2716" width="26.796875" bestFit="1" customWidth="1"/>
    <col min="2717" max="2717" width="5.5" bestFit="1" customWidth="1"/>
    <col min="2718" max="2718" width="9.8984375" bestFit="1" customWidth="1"/>
    <col min="2719" max="2719" width="9.69921875" customWidth="1"/>
    <col min="2720" max="2720" width="9.8984375" bestFit="1" customWidth="1"/>
    <col min="2721" max="2725" width="9.8984375" customWidth="1"/>
    <col min="2726" max="2735" width="11" customWidth="1"/>
    <col min="2736" max="2736" width="9" bestFit="1" customWidth="1"/>
    <col min="2971" max="2971" width="27.19921875" customWidth="1"/>
    <col min="2972" max="2972" width="26.796875" bestFit="1" customWidth="1"/>
    <col min="2973" max="2973" width="5.5" bestFit="1" customWidth="1"/>
    <col min="2974" max="2974" width="9.8984375" bestFit="1" customWidth="1"/>
    <col min="2975" max="2975" width="9.69921875" customWidth="1"/>
    <col min="2976" max="2976" width="9.8984375" bestFit="1" customWidth="1"/>
    <col min="2977" max="2981" width="9.8984375" customWidth="1"/>
    <col min="2982" max="2991" width="11" customWidth="1"/>
    <col min="2992" max="2992" width="9" bestFit="1" customWidth="1"/>
    <col min="3227" max="3227" width="27.19921875" customWidth="1"/>
    <col min="3228" max="3228" width="26.796875" bestFit="1" customWidth="1"/>
    <col min="3229" max="3229" width="5.5" bestFit="1" customWidth="1"/>
    <col min="3230" max="3230" width="9.8984375" bestFit="1" customWidth="1"/>
    <col min="3231" max="3231" width="9.69921875" customWidth="1"/>
    <col min="3232" max="3232" width="9.8984375" bestFit="1" customWidth="1"/>
    <col min="3233" max="3237" width="9.8984375" customWidth="1"/>
    <col min="3238" max="3247" width="11" customWidth="1"/>
    <col min="3248" max="3248" width="9" bestFit="1" customWidth="1"/>
    <col min="3483" max="3483" width="27.19921875" customWidth="1"/>
    <col min="3484" max="3484" width="26.796875" bestFit="1" customWidth="1"/>
    <col min="3485" max="3485" width="5.5" bestFit="1" customWidth="1"/>
    <col min="3486" max="3486" width="9.8984375" bestFit="1" customWidth="1"/>
    <col min="3487" max="3487" width="9.69921875" customWidth="1"/>
    <col min="3488" max="3488" width="9.8984375" bestFit="1" customWidth="1"/>
    <col min="3489" max="3493" width="9.8984375" customWidth="1"/>
    <col min="3494" max="3503" width="11" customWidth="1"/>
    <col min="3504" max="3504" width="9" bestFit="1" customWidth="1"/>
    <col min="3739" max="3739" width="27.19921875" customWidth="1"/>
    <col min="3740" max="3740" width="26.796875" bestFit="1" customWidth="1"/>
    <col min="3741" max="3741" width="5.5" bestFit="1" customWidth="1"/>
    <col min="3742" max="3742" width="9.8984375" bestFit="1" customWidth="1"/>
    <col min="3743" max="3743" width="9.69921875" customWidth="1"/>
    <col min="3744" max="3744" width="9.8984375" bestFit="1" customWidth="1"/>
    <col min="3745" max="3749" width="9.8984375" customWidth="1"/>
    <col min="3750" max="3759" width="11" customWidth="1"/>
    <col min="3760" max="3760" width="9" bestFit="1" customWidth="1"/>
    <col min="3995" max="3995" width="27.19921875" customWidth="1"/>
    <col min="3996" max="3996" width="26.796875" bestFit="1" customWidth="1"/>
    <col min="3997" max="3997" width="5.5" bestFit="1" customWidth="1"/>
    <col min="3998" max="3998" width="9.8984375" bestFit="1" customWidth="1"/>
    <col min="3999" max="3999" width="9.69921875" customWidth="1"/>
    <col min="4000" max="4000" width="9.8984375" bestFit="1" customWidth="1"/>
    <col min="4001" max="4005" width="9.8984375" customWidth="1"/>
    <col min="4006" max="4015" width="11" customWidth="1"/>
    <col min="4016" max="4016" width="9" bestFit="1" customWidth="1"/>
    <col min="4251" max="4251" width="27.19921875" customWidth="1"/>
    <col min="4252" max="4252" width="26.796875" bestFit="1" customWidth="1"/>
    <col min="4253" max="4253" width="5.5" bestFit="1" customWidth="1"/>
    <col min="4254" max="4254" width="9.8984375" bestFit="1" customWidth="1"/>
    <col min="4255" max="4255" width="9.69921875" customWidth="1"/>
    <col min="4256" max="4256" width="9.8984375" bestFit="1" customWidth="1"/>
    <col min="4257" max="4261" width="9.8984375" customWidth="1"/>
    <col min="4262" max="4271" width="11" customWidth="1"/>
    <col min="4272" max="4272" width="9" bestFit="1" customWidth="1"/>
    <col min="4507" max="4507" width="27.19921875" customWidth="1"/>
    <col min="4508" max="4508" width="26.796875" bestFit="1" customWidth="1"/>
    <col min="4509" max="4509" width="5.5" bestFit="1" customWidth="1"/>
    <col min="4510" max="4510" width="9.8984375" bestFit="1" customWidth="1"/>
    <col min="4511" max="4511" width="9.69921875" customWidth="1"/>
    <col min="4512" max="4512" width="9.8984375" bestFit="1" customWidth="1"/>
    <col min="4513" max="4517" width="9.8984375" customWidth="1"/>
    <col min="4518" max="4527" width="11" customWidth="1"/>
    <col min="4528" max="4528" width="9" bestFit="1" customWidth="1"/>
    <col min="4763" max="4763" width="27.19921875" customWidth="1"/>
    <col min="4764" max="4764" width="26.796875" bestFit="1" customWidth="1"/>
    <col min="4765" max="4765" width="5.5" bestFit="1" customWidth="1"/>
    <col min="4766" max="4766" width="9.8984375" bestFit="1" customWidth="1"/>
    <col min="4767" max="4767" width="9.69921875" customWidth="1"/>
    <col min="4768" max="4768" width="9.8984375" bestFit="1" customWidth="1"/>
    <col min="4769" max="4773" width="9.8984375" customWidth="1"/>
    <col min="4774" max="4783" width="11" customWidth="1"/>
    <col min="4784" max="4784" width="9" bestFit="1" customWidth="1"/>
    <col min="5019" max="5019" width="27.19921875" customWidth="1"/>
    <col min="5020" max="5020" width="26.796875" bestFit="1" customWidth="1"/>
    <col min="5021" max="5021" width="5.5" bestFit="1" customWidth="1"/>
    <col min="5022" max="5022" width="9.8984375" bestFit="1" customWidth="1"/>
    <col min="5023" max="5023" width="9.69921875" customWidth="1"/>
    <col min="5024" max="5024" width="9.8984375" bestFit="1" customWidth="1"/>
    <col min="5025" max="5029" width="9.8984375" customWidth="1"/>
    <col min="5030" max="5039" width="11" customWidth="1"/>
    <col min="5040" max="5040" width="9" bestFit="1" customWidth="1"/>
    <col min="5275" max="5275" width="27.19921875" customWidth="1"/>
    <col min="5276" max="5276" width="26.796875" bestFit="1" customWidth="1"/>
    <col min="5277" max="5277" width="5.5" bestFit="1" customWidth="1"/>
    <col min="5278" max="5278" width="9.8984375" bestFit="1" customWidth="1"/>
    <col min="5279" max="5279" width="9.69921875" customWidth="1"/>
    <col min="5280" max="5280" width="9.8984375" bestFit="1" customWidth="1"/>
    <col min="5281" max="5285" width="9.8984375" customWidth="1"/>
    <col min="5286" max="5295" width="11" customWidth="1"/>
    <col min="5296" max="5296" width="9" bestFit="1" customWidth="1"/>
    <col min="5531" max="5531" width="27.19921875" customWidth="1"/>
    <col min="5532" max="5532" width="26.796875" bestFit="1" customWidth="1"/>
    <col min="5533" max="5533" width="5.5" bestFit="1" customWidth="1"/>
    <col min="5534" max="5534" width="9.8984375" bestFit="1" customWidth="1"/>
    <col min="5535" max="5535" width="9.69921875" customWidth="1"/>
    <col min="5536" max="5536" width="9.8984375" bestFit="1" customWidth="1"/>
    <col min="5537" max="5541" width="9.8984375" customWidth="1"/>
    <col min="5542" max="5551" width="11" customWidth="1"/>
    <col min="5552" max="5552" width="9" bestFit="1" customWidth="1"/>
    <col min="5787" max="5787" width="27.19921875" customWidth="1"/>
    <col min="5788" max="5788" width="26.796875" bestFit="1" customWidth="1"/>
    <col min="5789" max="5789" width="5.5" bestFit="1" customWidth="1"/>
    <col min="5790" max="5790" width="9.8984375" bestFit="1" customWidth="1"/>
    <col min="5791" max="5791" width="9.69921875" customWidth="1"/>
    <col min="5792" max="5792" width="9.8984375" bestFit="1" customWidth="1"/>
    <col min="5793" max="5797" width="9.8984375" customWidth="1"/>
    <col min="5798" max="5807" width="11" customWidth="1"/>
    <col min="5808" max="5808" width="9" bestFit="1" customWidth="1"/>
    <col min="6043" max="6043" width="27.19921875" customWidth="1"/>
    <col min="6044" max="6044" width="26.796875" bestFit="1" customWidth="1"/>
    <col min="6045" max="6045" width="5.5" bestFit="1" customWidth="1"/>
    <col min="6046" max="6046" width="9.8984375" bestFit="1" customWidth="1"/>
    <col min="6047" max="6047" width="9.69921875" customWidth="1"/>
    <col min="6048" max="6048" width="9.8984375" bestFit="1" customWidth="1"/>
    <col min="6049" max="6053" width="9.8984375" customWidth="1"/>
    <col min="6054" max="6063" width="11" customWidth="1"/>
    <col min="6064" max="6064" width="9" bestFit="1" customWidth="1"/>
    <col min="6299" max="6299" width="27.19921875" customWidth="1"/>
    <col min="6300" max="6300" width="26.796875" bestFit="1" customWidth="1"/>
    <col min="6301" max="6301" width="5.5" bestFit="1" customWidth="1"/>
    <col min="6302" max="6302" width="9.8984375" bestFit="1" customWidth="1"/>
    <col min="6303" max="6303" width="9.69921875" customWidth="1"/>
    <col min="6304" max="6304" width="9.8984375" bestFit="1" customWidth="1"/>
    <col min="6305" max="6309" width="9.8984375" customWidth="1"/>
    <col min="6310" max="6319" width="11" customWidth="1"/>
    <col min="6320" max="6320" width="9" bestFit="1" customWidth="1"/>
    <col min="6555" max="6555" width="27.19921875" customWidth="1"/>
    <col min="6556" max="6556" width="26.796875" bestFit="1" customWidth="1"/>
    <col min="6557" max="6557" width="5.5" bestFit="1" customWidth="1"/>
    <col min="6558" max="6558" width="9.8984375" bestFit="1" customWidth="1"/>
    <col min="6559" max="6559" width="9.69921875" customWidth="1"/>
    <col min="6560" max="6560" width="9.8984375" bestFit="1" customWidth="1"/>
    <col min="6561" max="6565" width="9.8984375" customWidth="1"/>
    <col min="6566" max="6575" width="11" customWidth="1"/>
    <col min="6576" max="6576" width="9" bestFit="1" customWidth="1"/>
    <col min="6811" max="6811" width="27.19921875" customWidth="1"/>
    <col min="6812" max="6812" width="26.796875" bestFit="1" customWidth="1"/>
    <col min="6813" max="6813" width="5.5" bestFit="1" customWidth="1"/>
    <col min="6814" max="6814" width="9.8984375" bestFit="1" customWidth="1"/>
    <col min="6815" max="6815" width="9.69921875" customWidth="1"/>
    <col min="6816" max="6816" width="9.8984375" bestFit="1" customWidth="1"/>
    <col min="6817" max="6821" width="9.8984375" customWidth="1"/>
    <col min="6822" max="6831" width="11" customWidth="1"/>
    <col min="6832" max="6832" width="9" bestFit="1" customWidth="1"/>
    <col min="7067" max="7067" width="27.19921875" customWidth="1"/>
    <col min="7068" max="7068" width="26.796875" bestFit="1" customWidth="1"/>
    <col min="7069" max="7069" width="5.5" bestFit="1" customWidth="1"/>
    <col min="7070" max="7070" width="9.8984375" bestFit="1" customWidth="1"/>
    <col min="7071" max="7071" width="9.69921875" customWidth="1"/>
    <col min="7072" max="7072" width="9.8984375" bestFit="1" customWidth="1"/>
    <col min="7073" max="7077" width="9.8984375" customWidth="1"/>
    <col min="7078" max="7087" width="11" customWidth="1"/>
    <col min="7088" max="7088" width="9" bestFit="1" customWidth="1"/>
    <col min="7323" max="7323" width="27.19921875" customWidth="1"/>
    <col min="7324" max="7324" width="26.796875" bestFit="1" customWidth="1"/>
    <col min="7325" max="7325" width="5.5" bestFit="1" customWidth="1"/>
    <col min="7326" max="7326" width="9.8984375" bestFit="1" customWidth="1"/>
    <col min="7327" max="7327" width="9.69921875" customWidth="1"/>
    <col min="7328" max="7328" width="9.8984375" bestFit="1" customWidth="1"/>
    <col min="7329" max="7333" width="9.8984375" customWidth="1"/>
    <col min="7334" max="7343" width="11" customWidth="1"/>
    <col min="7344" max="7344" width="9" bestFit="1" customWidth="1"/>
    <col min="7579" max="7579" width="27.19921875" customWidth="1"/>
    <col min="7580" max="7580" width="26.796875" bestFit="1" customWidth="1"/>
    <col min="7581" max="7581" width="5.5" bestFit="1" customWidth="1"/>
    <col min="7582" max="7582" width="9.8984375" bestFit="1" customWidth="1"/>
    <col min="7583" max="7583" width="9.69921875" customWidth="1"/>
    <col min="7584" max="7584" width="9.8984375" bestFit="1" customWidth="1"/>
    <col min="7585" max="7589" width="9.8984375" customWidth="1"/>
    <col min="7590" max="7599" width="11" customWidth="1"/>
    <col min="7600" max="7600" width="9" bestFit="1" customWidth="1"/>
    <col min="7835" max="7835" width="27.19921875" customWidth="1"/>
    <col min="7836" max="7836" width="26.796875" bestFit="1" customWidth="1"/>
    <col min="7837" max="7837" width="5.5" bestFit="1" customWidth="1"/>
    <col min="7838" max="7838" width="9.8984375" bestFit="1" customWidth="1"/>
    <col min="7839" max="7839" width="9.69921875" customWidth="1"/>
    <col min="7840" max="7840" width="9.8984375" bestFit="1" customWidth="1"/>
    <col min="7841" max="7845" width="9.8984375" customWidth="1"/>
    <col min="7846" max="7855" width="11" customWidth="1"/>
    <col min="7856" max="7856" width="9" bestFit="1" customWidth="1"/>
    <col min="8091" max="8091" width="27.19921875" customWidth="1"/>
    <col min="8092" max="8092" width="26.796875" bestFit="1" customWidth="1"/>
    <col min="8093" max="8093" width="5.5" bestFit="1" customWidth="1"/>
    <col min="8094" max="8094" width="9.8984375" bestFit="1" customWidth="1"/>
    <col min="8095" max="8095" width="9.69921875" customWidth="1"/>
    <col min="8096" max="8096" width="9.8984375" bestFit="1" customWidth="1"/>
    <col min="8097" max="8101" width="9.8984375" customWidth="1"/>
    <col min="8102" max="8111" width="11" customWidth="1"/>
    <col min="8112" max="8112" width="9" bestFit="1" customWidth="1"/>
    <col min="8347" max="8347" width="27.19921875" customWidth="1"/>
    <col min="8348" max="8348" width="26.796875" bestFit="1" customWidth="1"/>
    <col min="8349" max="8349" width="5.5" bestFit="1" customWidth="1"/>
    <col min="8350" max="8350" width="9.8984375" bestFit="1" customWidth="1"/>
    <col min="8351" max="8351" width="9.69921875" customWidth="1"/>
    <col min="8352" max="8352" width="9.8984375" bestFit="1" customWidth="1"/>
    <col min="8353" max="8357" width="9.8984375" customWidth="1"/>
    <col min="8358" max="8367" width="11" customWidth="1"/>
    <col min="8368" max="8368" width="9" bestFit="1" customWidth="1"/>
    <col min="8603" max="8603" width="27.19921875" customWidth="1"/>
    <col min="8604" max="8604" width="26.796875" bestFit="1" customWidth="1"/>
    <col min="8605" max="8605" width="5.5" bestFit="1" customWidth="1"/>
    <col min="8606" max="8606" width="9.8984375" bestFit="1" customWidth="1"/>
    <col min="8607" max="8607" width="9.69921875" customWidth="1"/>
    <col min="8608" max="8608" width="9.8984375" bestFit="1" customWidth="1"/>
    <col min="8609" max="8613" width="9.8984375" customWidth="1"/>
    <col min="8614" max="8623" width="11" customWidth="1"/>
    <col min="8624" max="8624" width="9" bestFit="1" customWidth="1"/>
    <col min="8859" max="8859" width="27.19921875" customWidth="1"/>
    <col min="8860" max="8860" width="26.796875" bestFit="1" customWidth="1"/>
    <col min="8861" max="8861" width="5.5" bestFit="1" customWidth="1"/>
    <col min="8862" max="8862" width="9.8984375" bestFit="1" customWidth="1"/>
    <col min="8863" max="8863" width="9.69921875" customWidth="1"/>
    <col min="8864" max="8864" width="9.8984375" bestFit="1" customWidth="1"/>
    <col min="8865" max="8869" width="9.8984375" customWidth="1"/>
    <col min="8870" max="8879" width="11" customWidth="1"/>
    <col min="8880" max="8880" width="9" bestFit="1" customWidth="1"/>
    <col min="9115" max="9115" width="27.19921875" customWidth="1"/>
    <col min="9116" max="9116" width="26.796875" bestFit="1" customWidth="1"/>
    <col min="9117" max="9117" width="5.5" bestFit="1" customWidth="1"/>
    <col min="9118" max="9118" width="9.8984375" bestFit="1" customWidth="1"/>
    <col min="9119" max="9119" width="9.69921875" customWidth="1"/>
    <col min="9120" max="9120" width="9.8984375" bestFit="1" customWidth="1"/>
    <col min="9121" max="9125" width="9.8984375" customWidth="1"/>
    <col min="9126" max="9135" width="11" customWidth="1"/>
    <col min="9136" max="9136" width="9" bestFit="1" customWidth="1"/>
    <col min="9371" max="9371" width="27.19921875" customWidth="1"/>
    <col min="9372" max="9372" width="26.796875" bestFit="1" customWidth="1"/>
    <col min="9373" max="9373" width="5.5" bestFit="1" customWidth="1"/>
    <col min="9374" max="9374" width="9.8984375" bestFit="1" customWidth="1"/>
    <col min="9375" max="9375" width="9.69921875" customWidth="1"/>
    <col min="9376" max="9376" width="9.8984375" bestFit="1" customWidth="1"/>
    <col min="9377" max="9381" width="9.8984375" customWidth="1"/>
    <col min="9382" max="9391" width="11" customWidth="1"/>
    <col min="9392" max="9392" width="9" bestFit="1" customWidth="1"/>
    <col min="9627" max="9627" width="27.19921875" customWidth="1"/>
    <col min="9628" max="9628" width="26.796875" bestFit="1" customWidth="1"/>
    <col min="9629" max="9629" width="5.5" bestFit="1" customWidth="1"/>
    <col min="9630" max="9630" width="9.8984375" bestFit="1" customWidth="1"/>
    <col min="9631" max="9631" width="9.69921875" customWidth="1"/>
    <col min="9632" max="9632" width="9.8984375" bestFit="1" customWidth="1"/>
    <col min="9633" max="9637" width="9.8984375" customWidth="1"/>
    <col min="9638" max="9647" width="11" customWidth="1"/>
    <col min="9648" max="9648" width="9" bestFit="1" customWidth="1"/>
    <col min="9883" max="9883" width="27.19921875" customWidth="1"/>
    <col min="9884" max="9884" width="26.796875" bestFit="1" customWidth="1"/>
    <col min="9885" max="9885" width="5.5" bestFit="1" customWidth="1"/>
    <col min="9886" max="9886" width="9.8984375" bestFit="1" customWidth="1"/>
    <col min="9887" max="9887" width="9.69921875" customWidth="1"/>
    <col min="9888" max="9888" width="9.8984375" bestFit="1" customWidth="1"/>
    <col min="9889" max="9893" width="9.8984375" customWidth="1"/>
    <col min="9894" max="9903" width="11" customWidth="1"/>
    <col min="9904" max="9904" width="9" bestFit="1" customWidth="1"/>
    <col min="10139" max="10139" width="27.19921875" customWidth="1"/>
    <col min="10140" max="10140" width="26.796875" bestFit="1" customWidth="1"/>
    <col min="10141" max="10141" width="5.5" bestFit="1" customWidth="1"/>
    <col min="10142" max="10142" width="9.8984375" bestFit="1" customWidth="1"/>
    <col min="10143" max="10143" width="9.69921875" customWidth="1"/>
    <col min="10144" max="10144" width="9.8984375" bestFit="1" customWidth="1"/>
    <col min="10145" max="10149" width="9.8984375" customWidth="1"/>
    <col min="10150" max="10159" width="11" customWidth="1"/>
    <col min="10160" max="10160" width="9" bestFit="1" customWidth="1"/>
    <col min="10395" max="10395" width="27.19921875" customWidth="1"/>
    <col min="10396" max="10396" width="26.796875" bestFit="1" customWidth="1"/>
    <col min="10397" max="10397" width="5.5" bestFit="1" customWidth="1"/>
    <col min="10398" max="10398" width="9.8984375" bestFit="1" customWidth="1"/>
    <col min="10399" max="10399" width="9.69921875" customWidth="1"/>
    <col min="10400" max="10400" width="9.8984375" bestFit="1" customWidth="1"/>
    <col min="10401" max="10405" width="9.8984375" customWidth="1"/>
    <col min="10406" max="10415" width="11" customWidth="1"/>
    <col min="10416" max="10416" width="9" bestFit="1" customWidth="1"/>
    <col min="10651" max="10651" width="27.19921875" customWidth="1"/>
    <col min="10652" max="10652" width="26.796875" bestFit="1" customWidth="1"/>
    <col min="10653" max="10653" width="5.5" bestFit="1" customWidth="1"/>
    <col min="10654" max="10654" width="9.8984375" bestFit="1" customWidth="1"/>
    <col min="10655" max="10655" width="9.69921875" customWidth="1"/>
    <col min="10656" max="10656" width="9.8984375" bestFit="1" customWidth="1"/>
    <col min="10657" max="10661" width="9.8984375" customWidth="1"/>
    <col min="10662" max="10671" width="11" customWidth="1"/>
    <col min="10672" max="10672" width="9" bestFit="1" customWidth="1"/>
    <col min="10907" max="10907" width="27.19921875" customWidth="1"/>
    <col min="10908" max="10908" width="26.796875" bestFit="1" customWidth="1"/>
    <col min="10909" max="10909" width="5.5" bestFit="1" customWidth="1"/>
    <col min="10910" max="10910" width="9.8984375" bestFit="1" customWidth="1"/>
    <col min="10911" max="10911" width="9.69921875" customWidth="1"/>
    <col min="10912" max="10912" width="9.8984375" bestFit="1" customWidth="1"/>
    <col min="10913" max="10917" width="9.8984375" customWidth="1"/>
    <col min="10918" max="10927" width="11" customWidth="1"/>
    <col min="10928" max="10928" width="9" bestFit="1" customWidth="1"/>
    <col min="11163" max="11163" width="27.19921875" customWidth="1"/>
    <col min="11164" max="11164" width="26.796875" bestFit="1" customWidth="1"/>
    <col min="11165" max="11165" width="5.5" bestFit="1" customWidth="1"/>
    <col min="11166" max="11166" width="9.8984375" bestFit="1" customWidth="1"/>
    <col min="11167" max="11167" width="9.69921875" customWidth="1"/>
    <col min="11168" max="11168" width="9.8984375" bestFit="1" customWidth="1"/>
    <col min="11169" max="11173" width="9.8984375" customWidth="1"/>
    <col min="11174" max="11183" width="11" customWidth="1"/>
    <col min="11184" max="11184" width="9" bestFit="1" customWidth="1"/>
    <col min="11419" max="11419" width="27.19921875" customWidth="1"/>
    <col min="11420" max="11420" width="26.796875" bestFit="1" customWidth="1"/>
    <col min="11421" max="11421" width="5.5" bestFit="1" customWidth="1"/>
    <col min="11422" max="11422" width="9.8984375" bestFit="1" customWidth="1"/>
    <col min="11423" max="11423" width="9.69921875" customWidth="1"/>
    <col min="11424" max="11424" width="9.8984375" bestFit="1" customWidth="1"/>
    <col min="11425" max="11429" width="9.8984375" customWidth="1"/>
    <col min="11430" max="11439" width="11" customWidth="1"/>
    <col min="11440" max="11440" width="9" bestFit="1" customWidth="1"/>
    <col min="11675" max="11675" width="27.19921875" customWidth="1"/>
    <col min="11676" max="11676" width="26.796875" bestFit="1" customWidth="1"/>
    <col min="11677" max="11677" width="5.5" bestFit="1" customWidth="1"/>
    <col min="11678" max="11678" width="9.8984375" bestFit="1" customWidth="1"/>
    <col min="11679" max="11679" width="9.69921875" customWidth="1"/>
    <col min="11680" max="11680" width="9.8984375" bestFit="1" customWidth="1"/>
    <col min="11681" max="11685" width="9.8984375" customWidth="1"/>
    <col min="11686" max="11695" width="11" customWidth="1"/>
    <col min="11696" max="11696" width="9" bestFit="1" customWidth="1"/>
    <col min="11931" max="11931" width="27.19921875" customWidth="1"/>
    <col min="11932" max="11932" width="26.796875" bestFit="1" customWidth="1"/>
    <col min="11933" max="11933" width="5.5" bestFit="1" customWidth="1"/>
    <col min="11934" max="11934" width="9.8984375" bestFit="1" customWidth="1"/>
    <col min="11935" max="11935" width="9.69921875" customWidth="1"/>
    <col min="11936" max="11936" width="9.8984375" bestFit="1" customWidth="1"/>
    <col min="11937" max="11941" width="9.8984375" customWidth="1"/>
    <col min="11942" max="11951" width="11" customWidth="1"/>
    <col min="11952" max="11952" width="9" bestFit="1" customWidth="1"/>
    <col min="12187" max="12187" width="27.19921875" customWidth="1"/>
    <col min="12188" max="12188" width="26.796875" bestFit="1" customWidth="1"/>
    <col min="12189" max="12189" width="5.5" bestFit="1" customWidth="1"/>
    <col min="12190" max="12190" width="9.8984375" bestFit="1" customWidth="1"/>
    <col min="12191" max="12191" width="9.69921875" customWidth="1"/>
    <col min="12192" max="12192" width="9.8984375" bestFit="1" customWidth="1"/>
    <col min="12193" max="12197" width="9.8984375" customWidth="1"/>
    <col min="12198" max="12207" width="11" customWidth="1"/>
    <col min="12208" max="12208" width="9" bestFit="1" customWidth="1"/>
    <col min="12443" max="12443" width="27.19921875" customWidth="1"/>
    <col min="12444" max="12444" width="26.796875" bestFit="1" customWidth="1"/>
    <col min="12445" max="12445" width="5.5" bestFit="1" customWidth="1"/>
    <col min="12446" max="12446" width="9.8984375" bestFit="1" customWidth="1"/>
    <col min="12447" max="12447" width="9.69921875" customWidth="1"/>
    <col min="12448" max="12448" width="9.8984375" bestFit="1" customWidth="1"/>
    <col min="12449" max="12453" width="9.8984375" customWidth="1"/>
    <col min="12454" max="12463" width="11" customWidth="1"/>
    <col min="12464" max="12464" width="9" bestFit="1" customWidth="1"/>
    <col min="12699" max="12699" width="27.19921875" customWidth="1"/>
    <col min="12700" max="12700" width="26.796875" bestFit="1" customWidth="1"/>
    <col min="12701" max="12701" width="5.5" bestFit="1" customWidth="1"/>
    <col min="12702" max="12702" width="9.8984375" bestFit="1" customWidth="1"/>
    <col min="12703" max="12703" width="9.69921875" customWidth="1"/>
    <col min="12704" max="12704" width="9.8984375" bestFit="1" customWidth="1"/>
    <col min="12705" max="12709" width="9.8984375" customWidth="1"/>
    <col min="12710" max="12719" width="11" customWidth="1"/>
    <col min="12720" max="12720" width="9" bestFit="1" customWidth="1"/>
    <col min="12955" max="12955" width="27.19921875" customWidth="1"/>
    <col min="12956" max="12956" width="26.796875" bestFit="1" customWidth="1"/>
    <col min="12957" max="12957" width="5.5" bestFit="1" customWidth="1"/>
    <col min="12958" max="12958" width="9.8984375" bestFit="1" customWidth="1"/>
    <col min="12959" max="12959" width="9.69921875" customWidth="1"/>
    <col min="12960" max="12960" width="9.8984375" bestFit="1" customWidth="1"/>
    <col min="12961" max="12965" width="9.8984375" customWidth="1"/>
    <col min="12966" max="12975" width="11" customWidth="1"/>
    <col min="12976" max="12976" width="9" bestFit="1" customWidth="1"/>
    <col min="13211" max="13211" width="27.19921875" customWidth="1"/>
    <col min="13212" max="13212" width="26.796875" bestFit="1" customWidth="1"/>
    <col min="13213" max="13213" width="5.5" bestFit="1" customWidth="1"/>
    <col min="13214" max="13214" width="9.8984375" bestFit="1" customWidth="1"/>
    <col min="13215" max="13215" width="9.69921875" customWidth="1"/>
    <col min="13216" max="13216" width="9.8984375" bestFit="1" customWidth="1"/>
    <col min="13217" max="13221" width="9.8984375" customWidth="1"/>
    <col min="13222" max="13231" width="11" customWidth="1"/>
    <col min="13232" max="13232" width="9" bestFit="1" customWidth="1"/>
    <col min="13467" max="13467" width="27.19921875" customWidth="1"/>
    <col min="13468" max="13468" width="26.796875" bestFit="1" customWidth="1"/>
    <col min="13469" max="13469" width="5.5" bestFit="1" customWidth="1"/>
    <col min="13470" max="13470" width="9.8984375" bestFit="1" customWidth="1"/>
    <col min="13471" max="13471" width="9.69921875" customWidth="1"/>
    <col min="13472" max="13472" width="9.8984375" bestFit="1" customWidth="1"/>
    <col min="13473" max="13477" width="9.8984375" customWidth="1"/>
    <col min="13478" max="13487" width="11" customWidth="1"/>
    <col min="13488" max="13488" width="9" bestFit="1" customWidth="1"/>
    <col min="13723" max="13723" width="27.19921875" customWidth="1"/>
    <col min="13724" max="13724" width="26.796875" bestFit="1" customWidth="1"/>
    <col min="13725" max="13725" width="5.5" bestFit="1" customWidth="1"/>
    <col min="13726" max="13726" width="9.8984375" bestFit="1" customWidth="1"/>
    <col min="13727" max="13727" width="9.69921875" customWidth="1"/>
    <col min="13728" max="13728" width="9.8984375" bestFit="1" customWidth="1"/>
    <col min="13729" max="13733" width="9.8984375" customWidth="1"/>
    <col min="13734" max="13743" width="11" customWidth="1"/>
    <col min="13744" max="13744" width="9" bestFit="1" customWidth="1"/>
    <col min="13979" max="13979" width="27.19921875" customWidth="1"/>
    <col min="13980" max="13980" width="26.796875" bestFit="1" customWidth="1"/>
    <col min="13981" max="13981" width="5.5" bestFit="1" customWidth="1"/>
    <col min="13982" max="13982" width="9.8984375" bestFit="1" customWidth="1"/>
    <col min="13983" max="13983" width="9.69921875" customWidth="1"/>
    <col min="13984" max="13984" width="9.8984375" bestFit="1" customWidth="1"/>
    <col min="13985" max="13989" width="9.8984375" customWidth="1"/>
    <col min="13990" max="13999" width="11" customWidth="1"/>
    <col min="14000" max="14000" width="9" bestFit="1" customWidth="1"/>
    <col min="14235" max="14235" width="27.19921875" customWidth="1"/>
    <col min="14236" max="14236" width="26.796875" bestFit="1" customWidth="1"/>
    <col min="14237" max="14237" width="5.5" bestFit="1" customWidth="1"/>
    <col min="14238" max="14238" width="9.8984375" bestFit="1" customWidth="1"/>
    <col min="14239" max="14239" width="9.69921875" customWidth="1"/>
    <col min="14240" max="14240" width="9.8984375" bestFit="1" customWidth="1"/>
    <col min="14241" max="14245" width="9.8984375" customWidth="1"/>
    <col min="14246" max="14255" width="11" customWidth="1"/>
    <col min="14256" max="14256" width="9" bestFit="1" customWidth="1"/>
    <col min="14491" max="14491" width="27.19921875" customWidth="1"/>
    <col min="14492" max="14492" width="26.796875" bestFit="1" customWidth="1"/>
    <col min="14493" max="14493" width="5.5" bestFit="1" customWidth="1"/>
    <col min="14494" max="14494" width="9.8984375" bestFit="1" customWidth="1"/>
    <col min="14495" max="14495" width="9.69921875" customWidth="1"/>
    <col min="14496" max="14496" width="9.8984375" bestFit="1" customWidth="1"/>
    <col min="14497" max="14501" width="9.8984375" customWidth="1"/>
    <col min="14502" max="14511" width="11" customWidth="1"/>
    <col min="14512" max="14512" width="9" bestFit="1" customWidth="1"/>
    <col min="14747" max="14747" width="27.19921875" customWidth="1"/>
    <col min="14748" max="14748" width="26.796875" bestFit="1" customWidth="1"/>
    <col min="14749" max="14749" width="5.5" bestFit="1" customWidth="1"/>
    <col min="14750" max="14750" width="9.8984375" bestFit="1" customWidth="1"/>
    <col min="14751" max="14751" width="9.69921875" customWidth="1"/>
    <col min="14752" max="14752" width="9.8984375" bestFit="1" customWidth="1"/>
    <col min="14753" max="14757" width="9.8984375" customWidth="1"/>
    <col min="14758" max="14767" width="11" customWidth="1"/>
    <col min="14768" max="14768" width="9" bestFit="1" customWidth="1"/>
    <col min="15003" max="15003" width="27.19921875" customWidth="1"/>
    <col min="15004" max="15004" width="26.796875" bestFit="1" customWidth="1"/>
    <col min="15005" max="15005" width="5.5" bestFit="1" customWidth="1"/>
    <col min="15006" max="15006" width="9.8984375" bestFit="1" customWidth="1"/>
    <col min="15007" max="15007" width="9.69921875" customWidth="1"/>
    <col min="15008" max="15008" width="9.8984375" bestFit="1" customWidth="1"/>
    <col min="15009" max="15013" width="9.8984375" customWidth="1"/>
    <col min="15014" max="15023" width="11" customWidth="1"/>
    <col min="15024" max="15024" width="9" bestFit="1" customWidth="1"/>
    <col min="15259" max="15259" width="27.19921875" customWidth="1"/>
    <col min="15260" max="15260" width="26.796875" bestFit="1" customWidth="1"/>
    <col min="15261" max="15261" width="5.5" bestFit="1" customWidth="1"/>
    <col min="15262" max="15262" width="9.8984375" bestFit="1" customWidth="1"/>
    <col min="15263" max="15263" width="9.69921875" customWidth="1"/>
    <col min="15264" max="15264" width="9.8984375" bestFit="1" customWidth="1"/>
    <col min="15265" max="15269" width="9.8984375" customWidth="1"/>
    <col min="15270" max="15279" width="11" customWidth="1"/>
    <col min="15280" max="15280" width="9" bestFit="1" customWidth="1"/>
    <col min="15515" max="15515" width="27.19921875" customWidth="1"/>
    <col min="15516" max="15516" width="26.796875" bestFit="1" customWidth="1"/>
    <col min="15517" max="15517" width="5.5" bestFit="1" customWidth="1"/>
    <col min="15518" max="15518" width="9.8984375" bestFit="1" customWidth="1"/>
    <col min="15519" max="15519" width="9.69921875" customWidth="1"/>
    <col min="15520" max="15520" width="9.8984375" bestFit="1" customWidth="1"/>
    <col min="15521" max="15525" width="9.8984375" customWidth="1"/>
    <col min="15526" max="15535" width="11" customWidth="1"/>
    <col min="15536" max="15536" width="9" bestFit="1" customWidth="1"/>
    <col min="15771" max="15771" width="27.19921875" customWidth="1"/>
    <col min="15772" max="15772" width="26.796875" bestFit="1" customWidth="1"/>
    <col min="15773" max="15773" width="5.5" bestFit="1" customWidth="1"/>
    <col min="15774" max="15774" width="9.8984375" bestFit="1" customWidth="1"/>
    <col min="15775" max="15775" width="9.69921875" customWidth="1"/>
    <col min="15776" max="15776" width="9.8984375" bestFit="1" customWidth="1"/>
    <col min="15777" max="15781" width="9.8984375" customWidth="1"/>
    <col min="15782" max="15791" width="11" customWidth="1"/>
    <col min="15792" max="15792" width="9" bestFit="1" customWidth="1"/>
    <col min="16027" max="16027" width="27.19921875" customWidth="1"/>
    <col min="16028" max="16028" width="26.796875" bestFit="1" customWidth="1"/>
    <col min="16029" max="16029" width="5.5" bestFit="1" customWidth="1"/>
    <col min="16030" max="16030" width="9.8984375" bestFit="1" customWidth="1"/>
    <col min="16031" max="16031" width="9.69921875" customWidth="1"/>
    <col min="16032" max="16032" width="9.8984375" bestFit="1" customWidth="1"/>
    <col min="16033" max="16037" width="9.8984375" customWidth="1"/>
    <col min="16038" max="16047" width="11" customWidth="1"/>
    <col min="16048" max="16048" width="9" bestFit="1" customWidth="1"/>
  </cols>
  <sheetData>
    <row r="1" spans="1:20" ht="13.8" x14ac:dyDescent="0.25">
      <c r="A1" s="1" t="s">
        <v>9</v>
      </c>
      <c r="B1" s="2" t="s">
        <v>27</v>
      </c>
      <c r="C1" s="3" t="s">
        <v>35</v>
      </c>
      <c r="D1" s="3" t="s">
        <v>0</v>
      </c>
      <c r="E1" s="4" t="s">
        <v>1</v>
      </c>
      <c r="F1" s="5" t="s">
        <v>28</v>
      </c>
      <c r="G1" s="6"/>
      <c r="H1" s="7" t="s">
        <v>29</v>
      </c>
      <c r="I1" s="7" t="s">
        <v>2</v>
      </c>
      <c r="J1" s="7" t="s">
        <v>30</v>
      </c>
      <c r="K1" s="7" t="s">
        <v>31</v>
      </c>
      <c r="L1" s="35" t="s">
        <v>3</v>
      </c>
      <c r="M1" s="77" t="s">
        <v>34</v>
      </c>
      <c r="N1" s="7" t="s">
        <v>32</v>
      </c>
      <c r="O1" s="7" t="s">
        <v>4</v>
      </c>
      <c r="P1" s="7" t="s">
        <v>33</v>
      </c>
      <c r="Q1" s="8" t="s">
        <v>5</v>
      </c>
      <c r="R1" s="52" t="s">
        <v>6</v>
      </c>
    </row>
    <row r="2" spans="1:20" ht="13.8" x14ac:dyDescent="0.25">
      <c r="A2" s="9" t="s">
        <v>99</v>
      </c>
      <c r="B2" s="10" t="s">
        <v>74</v>
      </c>
      <c r="C2" s="11" t="s">
        <v>75</v>
      </c>
      <c r="D2" s="11" t="s">
        <v>76</v>
      </c>
      <c r="E2" s="12" t="s">
        <v>1</v>
      </c>
      <c r="F2" s="108">
        <v>15</v>
      </c>
      <c r="G2" s="13">
        <v>15</v>
      </c>
      <c r="H2" s="13">
        <v>15</v>
      </c>
      <c r="I2" s="14"/>
      <c r="J2" s="14"/>
      <c r="K2" s="14"/>
      <c r="L2" s="14"/>
      <c r="M2" s="14"/>
      <c r="N2" s="14"/>
      <c r="O2" s="14"/>
      <c r="P2" s="14"/>
      <c r="Q2" s="13"/>
      <c r="R2" s="53">
        <f>SUM(H2:Q2)</f>
        <v>15</v>
      </c>
    </row>
    <row r="3" spans="1:20" ht="13.8" x14ac:dyDescent="0.25">
      <c r="A3" s="9" t="s">
        <v>100</v>
      </c>
      <c r="B3" s="10" t="s">
        <v>101</v>
      </c>
      <c r="C3" s="11" t="s">
        <v>102</v>
      </c>
      <c r="D3" s="11" t="s">
        <v>103</v>
      </c>
      <c r="E3" s="12" t="s">
        <v>1</v>
      </c>
      <c r="F3" s="108">
        <v>70.72</v>
      </c>
      <c r="G3" s="13">
        <v>70.72</v>
      </c>
      <c r="H3" s="13"/>
      <c r="I3" s="14"/>
      <c r="J3" s="14"/>
      <c r="K3" s="14"/>
      <c r="L3" s="14"/>
      <c r="M3" s="13">
        <v>70.72</v>
      </c>
      <c r="N3" s="14"/>
      <c r="O3" s="14"/>
      <c r="P3" s="14"/>
      <c r="Q3" s="13"/>
      <c r="R3" s="53">
        <f>G3</f>
        <v>70.72</v>
      </c>
    </row>
    <row r="4" spans="1:20" ht="13.8" x14ac:dyDescent="0.25">
      <c r="A4" s="9" t="s">
        <v>100</v>
      </c>
      <c r="B4" s="10" t="s">
        <v>101</v>
      </c>
      <c r="C4" s="11" t="s">
        <v>104</v>
      </c>
      <c r="D4" s="11" t="s">
        <v>105</v>
      </c>
      <c r="E4" s="12" t="s">
        <v>1</v>
      </c>
      <c r="F4" s="108">
        <v>107.06</v>
      </c>
      <c r="G4" s="13">
        <v>107.06</v>
      </c>
      <c r="H4" s="13"/>
      <c r="I4" s="14"/>
      <c r="J4" s="14"/>
      <c r="K4" s="14"/>
      <c r="L4" s="14"/>
      <c r="M4" s="107"/>
      <c r="N4" s="14"/>
      <c r="O4" s="14">
        <v>101.96</v>
      </c>
      <c r="P4" s="14"/>
      <c r="Q4" s="13">
        <v>5.0999999999999996</v>
      </c>
      <c r="R4" s="53">
        <f t="shared" ref="R4:R67" si="0">SUM(H4:Q4)</f>
        <v>107.05999999999999</v>
      </c>
    </row>
    <row r="5" spans="1:20" ht="13.8" x14ac:dyDescent="0.25">
      <c r="A5" s="9" t="s">
        <v>100</v>
      </c>
      <c r="B5" s="10" t="s">
        <v>101</v>
      </c>
      <c r="C5" s="11" t="s">
        <v>104</v>
      </c>
      <c r="D5" s="11" t="s">
        <v>105</v>
      </c>
      <c r="E5" s="12" t="s">
        <v>1</v>
      </c>
      <c r="F5" s="108">
        <v>33.380000000000003</v>
      </c>
      <c r="G5" s="13">
        <v>33.380000000000003</v>
      </c>
      <c r="H5" s="13"/>
      <c r="I5" s="14"/>
      <c r="J5" s="14"/>
      <c r="K5" s="14"/>
      <c r="L5" s="14"/>
      <c r="M5" s="107"/>
      <c r="N5" s="14"/>
      <c r="O5" s="14">
        <v>31.79</v>
      </c>
      <c r="P5" s="14"/>
      <c r="Q5" s="13">
        <v>1.59</v>
      </c>
      <c r="R5" s="53">
        <f t="shared" si="0"/>
        <v>33.380000000000003</v>
      </c>
    </row>
    <row r="6" spans="1:20" ht="13.8" x14ac:dyDescent="0.25">
      <c r="A6" s="9" t="s">
        <v>77</v>
      </c>
      <c r="B6" s="10" t="s">
        <v>78</v>
      </c>
      <c r="C6" s="11" t="s">
        <v>84</v>
      </c>
      <c r="D6" s="11" t="s">
        <v>79</v>
      </c>
      <c r="E6" s="12" t="s">
        <v>1</v>
      </c>
      <c r="F6" s="108">
        <v>45</v>
      </c>
      <c r="G6" s="13">
        <v>45</v>
      </c>
      <c r="H6" s="13">
        <v>45</v>
      </c>
      <c r="I6" s="14"/>
      <c r="J6" s="14"/>
      <c r="K6" s="14"/>
      <c r="L6" s="14"/>
      <c r="M6" s="14"/>
      <c r="N6" s="14"/>
      <c r="O6" s="14"/>
      <c r="P6" s="14"/>
      <c r="Q6" s="13"/>
      <c r="R6" s="53">
        <f t="shared" si="0"/>
        <v>45</v>
      </c>
    </row>
    <row r="7" spans="1:20" ht="13.8" x14ac:dyDescent="0.25">
      <c r="A7" s="9" t="s">
        <v>80</v>
      </c>
      <c r="B7" s="10" t="s">
        <v>78</v>
      </c>
      <c r="C7" s="11" t="s">
        <v>81</v>
      </c>
      <c r="D7" s="11" t="s">
        <v>82</v>
      </c>
      <c r="E7" s="12" t="s">
        <v>1</v>
      </c>
      <c r="F7" s="108">
        <v>8</v>
      </c>
      <c r="G7" s="13">
        <v>8</v>
      </c>
      <c r="H7" s="13">
        <v>8</v>
      </c>
      <c r="I7" s="14"/>
      <c r="J7" s="14"/>
      <c r="K7" s="14"/>
      <c r="L7" s="14"/>
      <c r="M7" s="14"/>
      <c r="N7" s="14"/>
      <c r="O7" s="14"/>
      <c r="P7" s="14"/>
      <c r="Q7" s="13"/>
      <c r="R7" s="53">
        <f t="shared" si="0"/>
        <v>8</v>
      </c>
      <c r="T7" s="18"/>
    </row>
    <row r="8" spans="1:20" ht="13.8" x14ac:dyDescent="0.25">
      <c r="A8" s="9" t="s">
        <v>80</v>
      </c>
      <c r="B8" s="10" t="s">
        <v>78</v>
      </c>
      <c r="C8" s="11" t="s">
        <v>83</v>
      </c>
      <c r="D8" s="11" t="s">
        <v>118</v>
      </c>
      <c r="E8" s="12" t="s">
        <v>1</v>
      </c>
      <c r="F8" s="108">
        <v>180</v>
      </c>
      <c r="G8" s="13">
        <v>180</v>
      </c>
      <c r="H8" s="13">
        <v>150</v>
      </c>
      <c r="I8" s="14"/>
      <c r="J8" s="14"/>
      <c r="K8" s="14"/>
      <c r="L8" s="14"/>
      <c r="M8" s="14"/>
      <c r="N8" s="14"/>
      <c r="O8" s="14"/>
      <c r="P8" s="14"/>
      <c r="Q8" s="13">
        <v>30</v>
      </c>
      <c r="R8" s="53">
        <f t="shared" si="0"/>
        <v>180</v>
      </c>
    </row>
    <row r="9" spans="1:20" ht="13.8" x14ac:dyDescent="0.25">
      <c r="A9" s="9" t="s">
        <v>80</v>
      </c>
      <c r="B9" s="10" t="s">
        <v>78</v>
      </c>
      <c r="C9" s="11" t="s">
        <v>84</v>
      </c>
      <c r="D9" s="11" t="s">
        <v>85</v>
      </c>
      <c r="E9" s="12" t="s">
        <v>1</v>
      </c>
      <c r="F9" s="108">
        <v>104.24</v>
      </c>
      <c r="G9" s="13">
        <v>104.24</v>
      </c>
      <c r="H9" s="13"/>
      <c r="I9" s="14"/>
      <c r="J9" s="14">
        <v>104.24</v>
      </c>
      <c r="K9" s="14"/>
      <c r="L9" s="14"/>
      <c r="M9" s="14"/>
      <c r="N9" s="14"/>
      <c r="O9" s="14"/>
      <c r="P9" s="14"/>
      <c r="Q9" s="13"/>
      <c r="R9" s="53">
        <f t="shared" si="0"/>
        <v>104.24</v>
      </c>
    </row>
    <row r="10" spans="1:20" ht="13.8" x14ac:dyDescent="0.25">
      <c r="A10" s="9" t="s">
        <v>80</v>
      </c>
      <c r="B10" s="10" t="s">
        <v>78</v>
      </c>
      <c r="C10" s="11" t="s">
        <v>86</v>
      </c>
      <c r="D10" s="11" t="s">
        <v>85</v>
      </c>
      <c r="E10" s="12" t="s">
        <v>1</v>
      </c>
      <c r="F10" s="108">
        <v>20</v>
      </c>
      <c r="G10" s="13">
        <v>20</v>
      </c>
      <c r="H10" s="13"/>
      <c r="I10" s="14"/>
      <c r="J10" s="14">
        <v>20</v>
      </c>
      <c r="K10" s="14"/>
      <c r="L10" s="14"/>
      <c r="M10" s="14"/>
      <c r="N10" s="14"/>
      <c r="O10" s="14"/>
      <c r="P10" s="14"/>
      <c r="Q10" s="13"/>
      <c r="R10" s="53">
        <f t="shared" si="0"/>
        <v>20</v>
      </c>
    </row>
    <row r="11" spans="1:20" ht="13.8" x14ac:dyDescent="0.25">
      <c r="A11" s="9" t="s">
        <v>106</v>
      </c>
      <c r="B11" s="10" t="s">
        <v>101</v>
      </c>
      <c r="C11" s="11" t="s">
        <v>107</v>
      </c>
      <c r="D11" s="11" t="s">
        <v>108</v>
      </c>
      <c r="E11" s="12" t="s">
        <v>1</v>
      </c>
      <c r="F11" s="108">
        <v>22.98</v>
      </c>
      <c r="G11" s="13">
        <v>22.98</v>
      </c>
      <c r="H11" s="13"/>
      <c r="I11" s="14"/>
      <c r="J11" s="14"/>
      <c r="K11" s="14"/>
      <c r="L11" s="14"/>
      <c r="M11" s="14">
        <v>22.98</v>
      </c>
      <c r="N11" s="14"/>
      <c r="O11" s="14"/>
      <c r="P11" s="14"/>
      <c r="Q11" s="13"/>
      <c r="R11" s="53">
        <f t="shared" si="0"/>
        <v>22.98</v>
      </c>
    </row>
    <row r="12" spans="1:20" ht="13.8" x14ac:dyDescent="0.25">
      <c r="A12" s="9" t="s">
        <v>87</v>
      </c>
      <c r="B12" s="10" t="s">
        <v>78</v>
      </c>
      <c r="C12" s="11" t="s">
        <v>88</v>
      </c>
      <c r="D12" s="11" t="s">
        <v>89</v>
      </c>
      <c r="E12" s="12" t="s">
        <v>1</v>
      </c>
      <c r="F12" s="108">
        <v>145</v>
      </c>
      <c r="G12" s="13">
        <v>145</v>
      </c>
      <c r="H12" s="13"/>
      <c r="I12" s="14"/>
      <c r="J12" s="14"/>
      <c r="K12" s="14"/>
      <c r="L12" s="14"/>
      <c r="M12" s="14"/>
      <c r="N12" s="14">
        <v>145</v>
      </c>
      <c r="O12" s="14"/>
      <c r="P12" s="14"/>
      <c r="Q12" s="13"/>
      <c r="R12" s="53">
        <f t="shared" si="0"/>
        <v>145</v>
      </c>
    </row>
    <row r="13" spans="1:20" ht="13.8" x14ac:dyDescent="0.25">
      <c r="A13" s="9" t="s">
        <v>87</v>
      </c>
      <c r="B13" s="10" t="s">
        <v>78</v>
      </c>
      <c r="C13" s="11" t="s">
        <v>81</v>
      </c>
      <c r="D13" s="11" t="s">
        <v>90</v>
      </c>
      <c r="E13" s="12" t="s">
        <v>1</v>
      </c>
      <c r="F13" s="108">
        <v>580.4</v>
      </c>
      <c r="G13" s="13">
        <v>580.4</v>
      </c>
      <c r="H13" s="13"/>
      <c r="I13" s="14"/>
      <c r="J13" s="14"/>
      <c r="K13" s="14"/>
      <c r="L13" s="14"/>
      <c r="M13" s="14"/>
      <c r="N13" s="14">
        <v>580.4</v>
      </c>
      <c r="O13" s="14"/>
      <c r="P13" s="14"/>
      <c r="Q13" s="13"/>
      <c r="R13" s="53">
        <f t="shared" si="0"/>
        <v>580.4</v>
      </c>
    </row>
    <row r="14" spans="1:20" ht="13.8" x14ac:dyDescent="0.25">
      <c r="A14" s="101"/>
      <c r="B14" s="102"/>
      <c r="C14" s="103"/>
      <c r="D14" s="103"/>
      <c r="E14" s="104"/>
      <c r="F14" s="109">
        <f>SUM(F2:F13)</f>
        <v>1331.78</v>
      </c>
      <c r="G14" s="105"/>
      <c r="H14" s="105"/>
      <c r="I14" s="106"/>
      <c r="J14" s="106"/>
      <c r="K14" s="106"/>
      <c r="L14" s="106"/>
      <c r="M14" s="106"/>
      <c r="N14" s="106"/>
      <c r="O14" s="106"/>
      <c r="P14" s="106"/>
      <c r="Q14" s="105"/>
      <c r="R14" s="53">
        <f t="shared" si="0"/>
        <v>0</v>
      </c>
    </row>
    <row r="15" spans="1:20" ht="13.8" x14ac:dyDescent="0.25">
      <c r="A15" s="9" t="s">
        <v>91</v>
      </c>
      <c r="B15" s="10" t="s">
        <v>74</v>
      </c>
      <c r="C15" s="11" t="s">
        <v>75</v>
      </c>
      <c r="D15" s="11" t="s">
        <v>76</v>
      </c>
      <c r="E15" s="12" t="s">
        <v>1</v>
      </c>
      <c r="F15" s="108">
        <v>15</v>
      </c>
      <c r="G15" s="13">
        <v>15</v>
      </c>
      <c r="H15" s="13">
        <v>15</v>
      </c>
      <c r="I15" s="14"/>
      <c r="J15" s="14"/>
      <c r="K15" s="14"/>
      <c r="L15" s="14"/>
      <c r="M15" s="14"/>
      <c r="N15" s="14"/>
      <c r="O15" s="14"/>
      <c r="P15" s="14"/>
      <c r="Q15" s="13"/>
      <c r="R15" s="53">
        <f t="shared" si="0"/>
        <v>15</v>
      </c>
    </row>
    <row r="16" spans="1:20" ht="13.8" x14ac:dyDescent="0.25">
      <c r="A16" s="9" t="s">
        <v>92</v>
      </c>
      <c r="B16" s="10" t="s">
        <v>78</v>
      </c>
      <c r="C16" s="11" t="s">
        <v>81</v>
      </c>
      <c r="D16" s="11" t="s">
        <v>93</v>
      </c>
      <c r="E16" s="12" t="s">
        <v>1</v>
      </c>
      <c r="F16" s="108">
        <v>44.49</v>
      </c>
      <c r="G16" s="13">
        <v>44.49</v>
      </c>
      <c r="H16" s="13"/>
      <c r="I16" s="14"/>
      <c r="J16" s="14"/>
      <c r="K16" s="14"/>
      <c r="L16" s="14"/>
      <c r="M16" s="14"/>
      <c r="N16" s="14"/>
      <c r="O16" s="14"/>
      <c r="P16" s="14">
        <v>44.49</v>
      </c>
      <c r="Q16" s="13"/>
      <c r="R16" s="53">
        <f t="shared" si="0"/>
        <v>44.49</v>
      </c>
    </row>
    <row r="17" spans="1:18" ht="13.8" x14ac:dyDescent="0.25">
      <c r="A17" s="9" t="s">
        <v>94</v>
      </c>
      <c r="B17" s="10" t="s">
        <v>78</v>
      </c>
      <c r="C17" s="11" t="s">
        <v>95</v>
      </c>
      <c r="D17" s="11" t="s">
        <v>96</v>
      </c>
      <c r="E17" s="12" t="s">
        <v>1</v>
      </c>
      <c r="F17" s="108">
        <v>10</v>
      </c>
      <c r="G17" s="13">
        <v>10</v>
      </c>
      <c r="H17" s="13">
        <v>10</v>
      </c>
      <c r="I17" s="14"/>
      <c r="J17" s="14"/>
      <c r="K17" s="14"/>
      <c r="L17" s="14"/>
      <c r="M17" s="14"/>
      <c r="N17" s="14"/>
      <c r="O17" s="14"/>
      <c r="P17" s="14"/>
      <c r="Q17" s="13"/>
      <c r="R17" s="53">
        <f t="shared" si="0"/>
        <v>10</v>
      </c>
    </row>
    <row r="18" spans="1:18" ht="13.8" x14ac:dyDescent="0.25">
      <c r="A18" s="9" t="s">
        <v>94</v>
      </c>
      <c r="B18" s="10" t="s">
        <v>78</v>
      </c>
      <c r="C18" s="11" t="s">
        <v>97</v>
      </c>
      <c r="D18" s="11" t="s">
        <v>98</v>
      </c>
      <c r="E18" s="12" t="s">
        <v>1</v>
      </c>
      <c r="F18" s="108">
        <v>438</v>
      </c>
      <c r="G18" s="13">
        <v>438</v>
      </c>
      <c r="H18" s="13">
        <v>365</v>
      </c>
      <c r="I18" s="14"/>
      <c r="J18" s="14"/>
      <c r="K18" s="14"/>
      <c r="L18" s="14"/>
      <c r="M18" s="14"/>
      <c r="N18" s="14"/>
      <c r="O18" s="14"/>
      <c r="P18" s="14"/>
      <c r="Q18" s="13">
        <v>73</v>
      </c>
      <c r="R18" s="53">
        <f t="shared" si="0"/>
        <v>438</v>
      </c>
    </row>
    <row r="19" spans="1:18" ht="13.8" x14ac:dyDescent="0.25">
      <c r="A19" s="9" t="s">
        <v>140</v>
      </c>
      <c r="B19" s="10" t="s">
        <v>101</v>
      </c>
      <c r="C19" s="11" t="s">
        <v>155</v>
      </c>
      <c r="D19" s="11" t="s">
        <v>157</v>
      </c>
      <c r="E19" s="12" t="s">
        <v>1</v>
      </c>
      <c r="F19" s="108">
        <v>46.06</v>
      </c>
      <c r="G19" s="13">
        <v>46.06</v>
      </c>
      <c r="H19" s="107"/>
      <c r="I19" s="14"/>
      <c r="J19" s="14"/>
      <c r="K19" s="14"/>
      <c r="L19" s="14"/>
      <c r="M19" s="14">
        <v>43.87</v>
      </c>
      <c r="N19" s="14"/>
      <c r="O19" s="14"/>
      <c r="P19" s="14"/>
      <c r="Q19" s="13">
        <v>2.19</v>
      </c>
      <c r="R19" s="53">
        <f t="shared" si="0"/>
        <v>46.059999999999995</v>
      </c>
    </row>
    <row r="20" spans="1:18" ht="13.8" x14ac:dyDescent="0.25">
      <c r="A20" s="9" t="s">
        <v>119</v>
      </c>
      <c r="B20" s="10" t="s">
        <v>78</v>
      </c>
      <c r="C20" s="11" t="s">
        <v>81</v>
      </c>
      <c r="D20" s="11" t="s">
        <v>211</v>
      </c>
      <c r="E20" s="12" t="s">
        <v>1</v>
      </c>
      <c r="F20" s="108">
        <v>4.4000000000000004</v>
      </c>
      <c r="G20" s="13">
        <v>4.4000000000000004</v>
      </c>
      <c r="H20" s="13">
        <v>4.4000000000000004</v>
      </c>
      <c r="I20" s="14"/>
      <c r="J20" s="14"/>
      <c r="K20" s="14"/>
      <c r="L20" s="14"/>
      <c r="M20" s="14"/>
      <c r="N20" s="14"/>
      <c r="O20" s="14"/>
      <c r="P20" s="14"/>
      <c r="Q20" s="13"/>
      <c r="R20" s="53">
        <f t="shared" si="0"/>
        <v>4.4000000000000004</v>
      </c>
    </row>
    <row r="21" spans="1:18" ht="27.6" x14ac:dyDescent="0.25">
      <c r="A21" s="114" t="s">
        <v>143</v>
      </c>
      <c r="B21" s="115" t="s">
        <v>101</v>
      </c>
      <c r="C21" s="116" t="s">
        <v>107</v>
      </c>
      <c r="D21" s="11" t="s">
        <v>156</v>
      </c>
      <c r="E21" s="12" t="s">
        <v>1</v>
      </c>
      <c r="F21" s="137">
        <v>108.1</v>
      </c>
      <c r="G21" s="117">
        <v>108.1</v>
      </c>
      <c r="H21" s="13"/>
      <c r="I21" s="14"/>
      <c r="J21" s="14"/>
      <c r="K21" s="14"/>
      <c r="L21" s="14"/>
      <c r="M21" s="124">
        <v>108.1</v>
      </c>
      <c r="N21" s="14"/>
      <c r="O21" s="14"/>
      <c r="P21" s="14"/>
      <c r="Q21" s="13"/>
      <c r="R21" s="125">
        <f t="shared" si="0"/>
        <v>108.1</v>
      </c>
    </row>
    <row r="22" spans="1:18" ht="13.8" x14ac:dyDescent="0.25">
      <c r="A22" s="9" t="s">
        <v>120</v>
      </c>
      <c r="B22" s="10" t="s">
        <v>78</v>
      </c>
      <c r="C22" s="11" t="s">
        <v>121</v>
      </c>
      <c r="D22" s="11" t="s">
        <v>122</v>
      </c>
      <c r="E22" s="12" t="s">
        <v>1</v>
      </c>
      <c r="F22" s="108">
        <v>460.32</v>
      </c>
      <c r="G22" s="13">
        <v>460.32</v>
      </c>
      <c r="H22" s="13"/>
      <c r="I22" s="14"/>
      <c r="J22" s="14"/>
      <c r="K22" s="14">
        <v>205.42</v>
      </c>
      <c r="L22" s="14"/>
      <c r="M22" s="14">
        <v>178.18</v>
      </c>
      <c r="N22" s="14"/>
      <c r="O22" s="14"/>
      <c r="P22" s="14"/>
      <c r="Q22" s="13">
        <v>76.72</v>
      </c>
      <c r="R22" s="53">
        <f t="shared" si="0"/>
        <v>460.32000000000005</v>
      </c>
    </row>
    <row r="23" spans="1:18" ht="13.8" x14ac:dyDescent="0.25">
      <c r="A23" s="9" t="s">
        <v>123</v>
      </c>
      <c r="B23" s="10" t="s">
        <v>78</v>
      </c>
      <c r="C23" s="11" t="s">
        <v>124</v>
      </c>
      <c r="D23" s="11" t="s">
        <v>125</v>
      </c>
      <c r="E23" s="12" t="s">
        <v>1</v>
      </c>
      <c r="F23" s="108">
        <v>300</v>
      </c>
      <c r="G23" s="13">
        <v>300</v>
      </c>
      <c r="H23" s="13"/>
      <c r="I23" s="14"/>
      <c r="J23" s="14">
        <v>300</v>
      </c>
      <c r="K23" s="14"/>
      <c r="L23" s="14"/>
      <c r="M23" s="14"/>
      <c r="N23" s="14"/>
      <c r="O23" s="14"/>
      <c r="P23" s="14"/>
      <c r="Q23" s="13"/>
      <c r="R23" s="53">
        <f t="shared" si="0"/>
        <v>300</v>
      </c>
    </row>
    <row r="24" spans="1:18" ht="13.8" x14ac:dyDescent="0.25">
      <c r="A24" s="9" t="s">
        <v>123</v>
      </c>
      <c r="B24" s="10" t="s">
        <v>78</v>
      </c>
      <c r="C24" s="11" t="s">
        <v>126</v>
      </c>
      <c r="D24" s="11" t="s">
        <v>127</v>
      </c>
      <c r="E24" s="12" t="s">
        <v>1</v>
      </c>
      <c r="F24" s="108">
        <v>581.70000000000005</v>
      </c>
      <c r="G24" s="13">
        <v>581.70000000000005</v>
      </c>
      <c r="H24" s="13"/>
      <c r="I24" s="14"/>
      <c r="J24" s="14">
        <v>581.70000000000005</v>
      </c>
      <c r="K24" s="14"/>
      <c r="L24" s="14"/>
      <c r="M24" s="14"/>
      <c r="N24" s="14"/>
      <c r="O24" s="14"/>
      <c r="P24" s="14"/>
      <c r="Q24" s="13"/>
      <c r="R24" s="53">
        <f t="shared" si="0"/>
        <v>581.70000000000005</v>
      </c>
    </row>
    <row r="25" spans="1:18" ht="13.8" x14ac:dyDescent="0.25">
      <c r="A25" s="9" t="s">
        <v>128</v>
      </c>
      <c r="B25" s="10" t="s">
        <v>78</v>
      </c>
      <c r="C25" s="11" t="s">
        <v>129</v>
      </c>
      <c r="D25" s="11" t="s">
        <v>130</v>
      </c>
      <c r="E25" s="12" t="s">
        <v>1</v>
      </c>
      <c r="F25" s="108">
        <v>2000</v>
      </c>
      <c r="G25" s="13">
        <v>2000</v>
      </c>
      <c r="H25" s="13"/>
      <c r="I25" s="14"/>
      <c r="J25" s="14">
        <v>2000</v>
      </c>
      <c r="K25" s="14"/>
      <c r="L25" s="14"/>
      <c r="M25" s="14"/>
      <c r="N25" s="14"/>
      <c r="O25" s="14"/>
      <c r="P25" s="14"/>
      <c r="Q25" s="13"/>
      <c r="R25" s="53">
        <f t="shared" si="0"/>
        <v>2000</v>
      </c>
    </row>
    <row r="26" spans="1:18" ht="13.8" x14ac:dyDescent="0.25">
      <c r="A26" s="9" t="s">
        <v>131</v>
      </c>
      <c r="B26" s="10" t="s">
        <v>78</v>
      </c>
      <c r="C26" s="11" t="s">
        <v>88</v>
      </c>
      <c r="D26" s="11" t="s">
        <v>132</v>
      </c>
      <c r="E26" s="12" t="s">
        <v>1</v>
      </c>
      <c r="F26" s="108">
        <v>145</v>
      </c>
      <c r="G26" s="13">
        <v>145</v>
      </c>
      <c r="H26" s="13"/>
      <c r="I26" s="14"/>
      <c r="J26" s="14"/>
      <c r="K26" s="14"/>
      <c r="L26" s="14"/>
      <c r="M26" s="14"/>
      <c r="N26" s="14">
        <v>145</v>
      </c>
      <c r="O26" s="14"/>
      <c r="P26" s="14"/>
      <c r="Q26" s="13"/>
      <c r="R26" s="53">
        <f t="shared" si="0"/>
        <v>145</v>
      </c>
    </row>
    <row r="27" spans="1:18" ht="13.8" x14ac:dyDescent="0.25">
      <c r="A27" s="9" t="s">
        <v>131</v>
      </c>
      <c r="B27" s="10" t="s">
        <v>78</v>
      </c>
      <c r="C27" s="11" t="s">
        <v>81</v>
      </c>
      <c r="D27" s="11" t="s">
        <v>133</v>
      </c>
      <c r="E27" s="12" t="s">
        <v>1</v>
      </c>
      <c r="F27" s="108">
        <v>580.4</v>
      </c>
      <c r="G27" s="13">
        <v>580.4</v>
      </c>
      <c r="H27" s="13"/>
      <c r="I27" s="14"/>
      <c r="J27" s="14"/>
      <c r="K27" s="14"/>
      <c r="L27" s="14"/>
      <c r="M27" s="14"/>
      <c r="N27" s="14">
        <v>580.4</v>
      </c>
      <c r="O27" s="14"/>
      <c r="P27" s="14"/>
      <c r="Q27" s="13"/>
      <c r="R27" s="53">
        <f t="shared" si="0"/>
        <v>580.4</v>
      </c>
    </row>
    <row r="28" spans="1:18" ht="13.8" x14ac:dyDescent="0.25">
      <c r="A28" s="101"/>
      <c r="B28" s="102"/>
      <c r="C28" s="103"/>
      <c r="D28" s="103"/>
      <c r="E28" s="104"/>
      <c r="F28" s="113">
        <f>SUM(F15:F27)</f>
        <v>4733.4699999999993</v>
      </c>
      <c r="G28" s="105"/>
      <c r="H28" s="105"/>
      <c r="I28" s="106"/>
      <c r="J28" s="106"/>
      <c r="K28" s="106"/>
      <c r="L28" s="106"/>
      <c r="M28" s="106"/>
      <c r="N28" s="106"/>
      <c r="O28" s="106"/>
      <c r="P28" s="106"/>
      <c r="Q28" s="105"/>
      <c r="R28" s="53">
        <f t="shared" si="0"/>
        <v>0</v>
      </c>
    </row>
    <row r="29" spans="1:18" ht="13.8" x14ac:dyDescent="0.25">
      <c r="A29" s="9" t="s">
        <v>134</v>
      </c>
      <c r="B29" s="10" t="s">
        <v>74</v>
      </c>
      <c r="C29" s="11" t="s">
        <v>75</v>
      </c>
      <c r="D29" s="11" t="s">
        <v>76</v>
      </c>
      <c r="E29" s="12" t="s">
        <v>1</v>
      </c>
      <c r="F29" s="108">
        <v>15</v>
      </c>
      <c r="G29" s="13">
        <v>15</v>
      </c>
      <c r="H29" s="13">
        <v>15</v>
      </c>
      <c r="I29" s="14"/>
      <c r="J29" s="14"/>
      <c r="K29" s="14"/>
      <c r="L29" s="14"/>
      <c r="M29" s="14"/>
      <c r="N29" s="14"/>
      <c r="O29" s="14"/>
      <c r="P29" s="14"/>
      <c r="Q29" s="13"/>
      <c r="R29" s="53">
        <f t="shared" si="0"/>
        <v>15</v>
      </c>
    </row>
    <row r="30" spans="1:18" ht="13.8" x14ac:dyDescent="0.25">
      <c r="A30" s="9" t="s">
        <v>135</v>
      </c>
      <c r="B30" s="10" t="s">
        <v>101</v>
      </c>
      <c r="C30" s="11" t="s">
        <v>158</v>
      </c>
      <c r="D30" s="11" t="s">
        <v>103</v>
      </c>
      <c r="E30" s="12" t="s">
        <v>1</v>
      </c>
      <c r="F30" s="108">
        <v>64.239999999999995</v>
      </c>
      <c r="G30" s="13">
        <v>64.239999999999995</v>
      </c>
      <c r="H30" s="13"/>
      <c r="I30" s="14"/>
      <c r="J30" s="14"/>
      <c r="K30" s="14"/>
      <c r="L30" s="14"/>
      <c r="M30" s="14">
        <v>61.18</v>
      </c>
      <c r="N30" s="14"/>
      <c r="O30" s="14"/>
      <c r="P30" s="14"/>
      <c r="Q30" s="13">
        <v>3.06</v>
      </c>
      <c r="R30" s="53">
        <f t="shared" si="0"/>
        <v>64.239999999999995</v>
      </c>
    </row>
    <row r="31" spans="1:18" ht="13.8" x14ac:dyDescent="0.25">
      <c r="A31" s="9" t="s">
        <v>135</v>
      </c>
      <c r="B31" s="10" t="s">
        <v>78</v>
      </c>
      <c r="C31" s="11" t="s">
        <v>121</v>
      </c>
      <c r="D31" s="11" t="s">
        <v>170</v>
      </c>
      <c r="E31" s="12" t="s">
        <v>1</v>
      </c>
      <c r="F31" s="108">
        <v>460.32</v>
      </c>
      <c r="G31" s="13">
        <v>460.32</v>
      </c>
      <c r="H31" s="13"/>
      <c r="I31" s="14"/>
      <c r="J31" s="14"/>
      <c r="K31" s="14">
        <v>205.42</v>
      </c>
      <c r="L31" s="14"/>
      <c r="M31" s="14">
        <v>178.18</v>
      </c>
      <c r="N31" s="14"/>
      <c r="O31" s="14"/>
      <c r="P31" s="14"/>
      <c r="Q31" s="13">
        <v>76.72</v>
      </c>
      <c r="R31" s="53">
        <f t="shared" si="0"/>
        <v>460.32000000000005</v>
      </c>
    </row>
    <row r="32" spans="1:18" ht="13.8" x14ac:dyDescent="0.25">
      <c r="A32" s="9" t="s">
        <v>159</v>
      </c>
      <c r="B32" s="10" t="s">
        <v>78</v>
      </c>
      <c r="C32" s="11" t="s">
        <v>84</v>
      </c>
      <c r="D32" s="11" t="s">
        <v>96</v>
      </c>
      <c r="E32" s="12" t="s">
        <v>1</v>
      </c>
      <c r="F32" s="108">
        <v>10</v>
      </c>
      <c r="G32" s="13">
        <v>10</v>
      </c>
      <c r="H32" s="13">
        <v>10</v>
      </c>
      <c r="I32" s="14"/>
      <c r="J32" s="14"/>
      <c r="K32" s="14"/>
      <c r="L32" s="14"/>
      <c r="M32" s="14"/>
      <c r="N32" s="14"/>
      <c r="O32" s="14"/>
      <c r="P32" s="14"/>
      <c r="Q32" s="13"/>
      <c r="R32" s="53">
        <f t="shared" si="0"/>
        <v>10</v>
      </c>
    </row>
    <row r="33" spans="1:18" ht="13.8" x14ac:dyDescent="0.25">
      <c r="A33" s="9" t="s">
        <v>159</v>
      </c>
      <c r="B33" s="10" t="s">
        <v>78</v>
      </c>
      <c r="C33" s="11" t="s">
        <v>160</v>
      </c>
      <c r="D33" s="118" t="s">
        <v>161</v>
      </c>
      <c r="E33" s="12" t="s">
        <v>1</v>
      </c>
      <c r="F33" s="108">
        <v>400</v>
      </c>
      <c r="G33" s="13">
        <v>400</v>
      </c>
      <c r="H33" s="13"/>
      <c r="I33" s="14"/>
      <c r="J33" s="14"/>
      <c r="K33" s="14"/>
      <c r="L33" s="14"/>
      <c r="M33" s="14"/>
      <c r="N33" s="14"/>
      <c r="O33" s="14"/>
      <c r="P33" s="14">
        <v>400</v>
      </c>
      <c r="Q33" s="13"/>
      <c r="R33" s="53">
        <f t="shared" si="0"/>
        <v>400</v>
      </c>
    </row>
    <row r="34" spans="1:18" ht="13.8" x14ac:dyDescent="0.25">
      <c r="A34" s="9" t="s">
        <v>159</v>
      </c>
      <c r="B34" s="10" t="s">
        <v>78</v>
      </c>
      <c r="C34" s="11" t="s">
        <v>160</v>
      </c>
      <c r="D34" s="118" t="s">
        <v>212</v>
      </c>
      <c r="E34" s="12" t="s">
        <v>1</v>
      </c>
      <c r="F34" s="108">
        <v>80</v>
      </c>
      <c r="G34" s="13">
        <v>80</v>
      </c>
      <c r="H34" s="13"/>
      <c r="I34" s="14"/>
      <c r="J34" s="14"/>
      <c r="K34" s="14"/>
      <c r="L34" s="14"/>
      <c r="M34" s="14"/>
      <c r="N34" s="14"/>
      <c r="O34" s="14"/>
      <c r="P34" s="14"/>
      <c r="Q34" s="13">
        <v>80</v>
      </c>
      <c r="R34" s="53">
        <f t="shared" si="0"/>
        <v>80</v>
      </c>
    </row>
    <row r="35" spans="1:18" ht="13.8" x14ac:dyDescent="0.25">
      <c r="A35" s="9" t="s">
        <v>162</v>
      </c>
      <c r="B35" s="10" t="s">
        <v>78</v>
      </c>
      <c r="C35" s="11" t="s">
        <v>163</v>
      </c>
      <c r="D35" s="11" t="s">
        <v>164</v>
      </c>
      <c r="E35" s="12" t="s">
        <v>1</v>
      </c>
      <c r="F35" s="108">
        <v>167.67</v>
      </c>
      <c r="G35" s="13">
        <v>167.67</v>
      </c>
      <c r="H35" s="13"/>
      <c r="I35" s="14">
        <v>167.67</v>
      </c>
      <c r="J35" s="14"/>
      <c r="K35" s="14"/>
      <c r="L35" s="14"/>
      <c r="M35" s="14"/>
      <c r="N35" s="14"/>
      <c r="O35" s="14"/>
      <c r="P35" s="14"/>
      <c r="Q35" s="13"/>
      <c r="R35" s="53">
        <f t="shared" si="0"/>
        <v>167.67</v>
      </c>
    </row>
    <row r="36" spans="1:18" ht="13.8" x14ac:dyDescent="0.25">
      <c r="A36" s="9" t="s">
        <v>162</v>
      </c>
      <c r="B36" s="10" t="s">
        <v>78</v>
      </c>
      <c r="C36" s="11" t="s">
        <v>88</v>
      </c>
      <c r="D36" s="11" t="s">
        <v>165</v>
      </c>
      <c r="E36" s="12" t="s">
        <v>1</v>
      </c>
      <c r="F36" s="108">
        <v>145.19999999999999</v>
      </c>
      <c r="G36" s="13">
        <v>145.19999999999999</v>
      </c>
      <c r="H36" s="13"/>
      <c r="I36" s="14"/>
      <c r="J36" s="14"/>
      <c r="K36" s="14"/>
      <c r="L36" s="14"/>
      <c r="M36" s="14"/>
      <c r="N36" s="14">
        <v>145.19999999999999</v>
      </c>
      <c r="O36" s="14"/>
      <c r="P36" s="14"/>
      <c r="Q36" s="13"/>
      <c r="R36" s="53">
        <f t="shared" si="0"/>
        <v>145.19999999999999</v>
      </c>
    </row>
    <row r="37" spans="1:18" ht="13.8" x14ac:dyDescent="0.25">
      <c r="A37" s="9" t="s">
        <v>162</v>
      </c>
      <c r="B37" s="10" t="s">
        <v>78</v>
      </c>
      <c r="C37" s="11" t="s">
        <v>81</v>
      </c>
      <c r="D37" s="11" t="s">
        <v>166</v>
      </c>
      <c r="E37" s="12" t="s">
        <v>1</v>
      </c>
      <c r="F37" s="108">
        <v>580.20000000000005</v>
      </c>
      <c r="G37" s="13">
        <v>580.20000000000005</v>
      </c>
      <c r="H37" s="13"/>
      <c r="I37" s="14"/>
      <c r="J37" s="14"/>
      <c r="K37" s="14"/>
      <c r="L37" s="14"/>
      <c r="M37" s="14"/>
      <c r="N37" s="14">
        <v>580.20000000000005</v>
      </c>
      <c r="O37" s="14"/>
      <c r="P37" s="14"/>
      <c r="Q37" s="13"/>
      <c r="R37" s="53">
        <f t="shared" si="0"/>
        <v>580.20000000000005</v>
      </c>
    </row>
    <row r="38" spans="1:18" ht="13.8" x14ac:dyDescent="0.25">
      <c r="A38" s="101"/>
      <c r="B38" s="102"/>
      <c r="C38" s="103"/>
      <c r="D38" s="103"/>
      <c r="E38" s="104"/>
      <c r="F38" s="113">
        <f>SUM(F29:F37)</f>
        <v>1922.63</v>
      </c>
      <c r="G38" s="105"/>
      <c r="H38" s="105"/>
      <c r="I38" s="106"/>
      <c r="J38" s="106"/>
      <c r="K38" s="106"/>
      <c r="L38" s="106"/>
      <c r="M38" s="106"/>
      <c r="N38" s="106"/>
      <c r="O38" s="106"/>
      <c r="P38" s="106"/>
      <c r="Q38" s="105"/>
      <c r="R38" s="53">
        <f t="shared" si="0"/>
        <v>0</v>
      </c>
    </row>
    <row r="39" spans="1:18" ht="13.8" x14ac:dyDescent="0.25">
      <c r="A39" s="9" t="s">
        <v>179</v>
      </c>
      <c r="B39" s="10" t="s">
        <v>74</v>
      </c>
      <c r="C39" s="11" t="s">
        <v>75</v>
      </c>
      <c r="D39" s="11" t="s">
        <v>76</v>
      </c>
      <c r="E39" s="12" t="s">
        <v>1</v>
      </c>
      <c r="F39" s="108">
        <v>15</v>
      </c>
      <c r="G39" s="13">
        <v>15</v>
      </c>
      <c r="H39" s="13">
        <v>15</v>
      </c>
      <c r="I39" s="14"/>
      <c r="J39" s="14"/>
      <c r="K39" s="14"/>
      <c r="L39" s="14"/>
      <c r="M39" s="14"/>
      <c r="N39" s="14"/>
      <c r="O39" s="14"/>
      <c r="P39" s="14"/>
      <c r="Q39" s="13"/>
      <c r="R39" s="53">
        <f t="shared" si="0"/>
        <v>15</v>
      </c>
    </row>
    <row r="40" spans="1:18" ht="13.8" x14ac:dyDescent="0.25">
      <c r="A40" s="9" t="s">
        <v>179</v>
      </c>
      <c r="B40" s="10" t="s">
        <v>101</v>
      </c>
      <c r="C40" s="11" t="s">
        <v>180</v>
      </c>
      <c r="D40" s="11" t="s">
        <v>182</v>
      </c>
      <c r="E40" s="12" t="s">
        <v>1</v>
      </c>
      <c r="F40" s="108">
        <v>32.450000000000003</v>
      </c>
      <c r="G40" s="13">
        <v>32.450000000000003</v>
      </c>
      <c r="H40" s="13"/>
      <c r="I40" s="14"/>
      <c r="J40" s="14"/>
      <c r="K40" s="14"/>
      <c r="L40" s="14"/>
      <c r="M40" s="14">
        <v>32.450000000000003</v>
      </c>
      <c r="N40" s="14"/>
      <c r="O40" s="14"/>
      <c r="P40" s="14"/>
      <c r="Q40" s="13"/>
      <c r="R40" s="53">
        <f t="shared" si="0"/>
        <v>32.450000000000003</v>
      </c>
    </row>
    <row r="41" spans="1:18" ht="13.8" x14ac:dyDescent="0.25">
      <c r="A41" s="9" t="s">
        <v>181</v>
      </c>
      <c r="B41" s="10" t="s">
        <v>101</v>
      </c>
      <c r="C41" s="11" t="s">
        <v>104</v>
      </c>
      <c r="D41" s="11" t="s">
        <v>183</v>
      </c>
      <c r="E41" s="12" t="s">
        <v>1</v>
      </c>
      <c r="F41" s="108">
        <v>16.68</v>
      </c>
      <c r="G41" s="13">
        <v>16.68</v>
      </c>
      <c r="H41" s="13"/>
      <c r="I41" s="14"/>
      <c r="J41" s="14"/>
      <c r="K41" s="14"/>
      <c r="L41" s="14"/>
      <c r="M41" s="14"/>
      <c r="N41" s="14"/>
      <c r="O41" s="14">
        <v>15.85</v>
      </c>
      <c r="P41" s="14"/>
      <c r="Q41" s="13">
        <v>0.83</v>
      </c>
      <c r="R41" s="53">
        <f t="shared" si="0"/>
        <v>16.68</v>
      </c>
    </row>
    <row r="42" spans="1:18" ht="13.8" x14ac:dyDescent="0.25">
      <c r="A42" s="9" t="s">
        <v>184</v>
      </c>
      <c r="B42" s="10" t="s">
        <v>101</v>
      </c>
      <c r="C42" s="11" t="s">
        <v>158</v>
      </c>
      <c r="D42" s="11" t="s">
        <v>103</v>
      </c>
      <c r="E42" s="12" t="s">
        <v>1</v>
      </c>
      <c r="F42" s="108">
        <v>86.29</v>
      </c>
      <c r="G42" s="13">
        <v>86.29</v>
      </c>
      <c r="H42" s="13"/>
      <c r="I42" s="14"/>
      <c r="J42" s="14"/>
      <c r="K42" s="14"/>
      <c r="L42" s="14"/>
      <c r="M42" s="14">
        <v>82.18</v>
      </c>
      <c r="N42" s="14"/>
      <c r="O42" s="14"/>
      <c r="P42" s="14"/>
      <c r="Q42" s="13">
        <v>4.1100000000000003</v>
      </c>
      <c r="R42" s="53">
        <f t="shared" si="0"/>
        <v>86.29</v>
      </c>
    </row>
    <row r="43" spans="1:18" ht="13.8" x14ac:dyDescent="0.25">
      <c r="A43" s="9" t="s">
        <v>185</v>
      </c>
      <c r="B43" s="10" t="s">
        <v>78</v>
      </c>
      <c r="C43" s="11" t="s">
        <v>88</v>
      </c>
      <c r="D43" s="11" t="s">
        <v>186</v>
      </c>
      <c r="E43" s="12" t="s">
        <v>1</v>
      </c>
      <c r="F43" s="108">
        <v>145</v>
      </c>
      <c r="G43" s="13">
        <v>145</v>
      </c>
      <c r="H43" s="13"/>
      <c r="I43" s="14"/>
      <c r="J43" s="14"/>
      <c r="K43" s="14"/>
      <c r="L43" s="14"/>
      <c r="M43" s="14"/>
      <c r="N43" s="14">
        <v>145</v>
      </c>
      <c r="O43" s="14"/>
      <c r="P43" s="14"/>
      <c r="Q43" s="13"/>
      <c r="R43" s="53">
        <f t="shared" si="0"/>
        <v>145</v>
      </c>
    </row>
    <row r="44" spans="1:18" ht="13.8" customHeight="1" x14ac:dyDescent="0.25">
      <c r="A44" s="9" t="s">
        <v>185</v>
      </c>
      <c r="B44" s="10" t="s">
        <v>78</v>
      </c>
      <c r="C44" s="11" t="s">
        <v>81</v>
      </c>
      <c r="D44" s="11" t="s">
        <v>187</v>
      </c>
      <c r="E44" s="12" t="s">
        <v>1</v>
      </c>
      <c r="F44" s="108">
        <v>580.4</v>
      </c>
      <c r="G44" s="13">
        <v>580.4</v>
      </c>
      <c r="H44" s="13"/>
      <c r="I44" s="14"/>
      <c r="J44" s="14"/>
      <c r="K44" s="14"/>
      <c r="L44" s="14"/>
      <c r="M44" s="14"/>
      <c r="N44" s="14">
        <v>580.4</v>
      </c>
      <c r="O44" s="14"/>
      <c r="P44" s="14"/>
      <c r="Q44" s="13"/>
      <c r="R44" s="53">
        <f t="shared" si="0"/>
        <v>580.4</v>
      </c>
    </row>
    <row r="45" spans="1:18" ht="13.5" customHeight="1" x14ac:dyDescent="0.25">
      <c r="A45" s="9" t="s">
        <v>185</v>
      </c>
      <c r="B45" s="10" t="s">
        <v>78</v>
      </c>
      <c r="C45" s="11" t="s">
        <v>121</v>
      </c>
      <c r="D45" s="11" t="s">
        <v>188</v>
      </c>
      <c r="E45" s="12" t="s">
        <v>1</v>
      </c>
      <c r="F45" s="108">
        <v>794.28</v>
      </c>
      <c r="G45" s="13">
        <v>794.28</v>
      </c>
      <c r="H45" s="13"/>
      <c r="I45" s="14"/>
      <c r="J45" s="14"/>
      <c r="K45" s="14">
        <v>308.13</v>
      </c>
      <c r="L45" s="14"/>
      <c r="M45" s="14">
        <v>353.77</v>
      </c>
      <c r="N45" s="14"/>
      <c r="O45" s="14"/>
      <c r="P45" s="14"/>
      <c r="Q45" s="13">
        <v>132.38</v>
      </c>
      <c r="R45" s="53">
        <f t="shared" si="0"/>
        <v>794.28</v>
      </c>
    </row>
    <row r="46" spans="1:18" ht="13.8" x14ac:dyDescent="0.25">
      <c r="A46" s="101"/>
      <c r="B46" s="102"/>
      <c r="C46" s="103"/>
      <c r="D46" s="103"/>
      <c r="E46" s="104"/>
      <c r="F46" s="109">
        <f>SUM(F39:F45)</f>
        <v>1670.1</v>
      </c>
      <c r="G46" s="105"/>
      <c r="H46" s="105"/>
      <c r="I46" s="106"/>
      <c r="J46" s="106"/>
      <c r="K46" s="106"/>
      <c r="L46" s="106"/>
      <c r="M46" s="106"/>
      <c r="N46" s="106"/>
      <c r="O46" s="106"/>
      <c r="P46" s="106"/>
      <c r="Q46" s="105"/>
      <c r="R46" s="53">
        <f t="shared" si="0"/>
        <v>0</v>
      </c>
    </row>
    <row r="47" spans="1:18" ht="13.8" x14ac:dyDescent="0.25">
      <c r="A47" s="9" t="s">
        <v>189</v>
      </c>
      <c r="B47" s="10" t="s">
        <v>74</v>
      </c>
      <c r="C47" s="11" t="s">
        <v>75</v>
      </c>
      <c r="D47" s="11" t="s">
        <v>76</v>
      </c>
      <c r="E47" s="12" t="s">
        <v>1</v>
      </c>
      <c r="F47" s="108">
        <v>15</v>
      </c>
      <c r="G47" s="13">
        <v>15</v>
      </c>
      <c r="H47" s="13">
        <v>15</v>
      </c>
      <c r="I47" s="14"/>
      <c r="J47" s="14"/>
      <c r="K47" s="14"/>
      <c r="L47" s="14"/>
      <c r="M47" s="14"/>
      <c r="N47" s="14"/>
      <c r="O47" s="14"/>
      <c r="P47" s="14"/>
      <c r="Q47" s="13"/>
      <c r="R47" s="53">
        <f t="shared" si="0"/>
        <v>15</v>
      </c>
    </row>
    <row r="48" spans="1:18" ht="13.8" x14ac:dyDescent="0.25">
      <c r="A48" s="9" t="s">
        <v>207</v>
      </c>
      <c r="B48" s="10" t="s">
        <v>101</v>
      </c>
      <c r="C48" s="11" t="s">
        <v>113</v>
      </c>
      <c r="D48" s="11" t="s">
        <v>208</v>
      </c>
      <c r="E48" s="12"/>
      <c r="F48" s="108">
        <v>20.5</v>
      </c>
      <c r="G48" s="13">
        <v>20.5</v>
      </c>
      <c r="H48" s="13"/>
      <c r="I48" s="14"/>
      <c r="J48" s="14"/>
      <c r="K48" s="14"/>
      <c r="L48" s="14"/>
      <c r="M48" s="14">
        <v>20.5</v>
      </c>
      <c r="N48" s="14"/>
      <c r="O48" s="14"/>
      <c r="P48" s="14"/>
      <c r="Q48" s="13"/>
      <c r="R48" s="53">
        <f t="shared" si="0"/>
        <v>20.5</v>
      </c>
    </row>
    <row r="49" spans="1:23" ht="13.8" x14ac:dyDescent="0.25">
      <c r="A49" s="9" t="s">
        <v>209</v>
      </c>
      <c r="B49" s="10" t="s">
        <v>101</v>
      </c>
      <c r="C49" s="11" t="s">
        <v>210</v>
      </c>
      <c r="D49" s="11" t="s">
        <v>4</v>
      </c>
      <c r="E49" s="12" t="s">
        <v>1</v>
      </c>
      <c r="F49" s="108">
        <v>31.01</v>
      </c>
      <c r="G49" s="13">
        <v>31.01</v>
      </c>
      <c r="H49" s="13"/>
      <c r="I49" s="14"/>
      <c r="J49" s="14"/>
      <c r="K49" s="14"/>
      <c r="L49" s="14"/>
      <c r="M49" s="14"/>
      <c r="N49" s="14"/>
      <c r="O49" s="14">
        <v>29.53</v>
      </c>
      <c r="P49" s="14"/>
      <c r="Q49" s="13">
        <v>1.48</v>
      </c>
      <c r="R49" s="53">
        <f t="shared" si="0"/>
        <v>31.01</v>
      </c>
    </row>
    <row r="50" spans="1:23" ht="13.8" x14ac:dyDescent="0.25">
      <c r="A50" s="9" t="s">
        <v>190</v>
      </c>
      <c r="B50" s="10" t="s">
        <v>78</v>
      </c>
      <c r="C50" s="11" t="s">
        <v>121</v>
      </c>
      <c r="D50" s="11" t="s">
        <v>205</v>
      </c>
      <c r="E50" s="12" t="s">
        <v>1</v>
      </c>
      <c r="F50" s="108">
        <v>460.32</v>
      </c>
      <c r="G50" s="13">
        <v>460.32</v>
      </c>
      <c r="H50" s="13"/>
      <c r="I50" s="14"/>
      <c r="J50" s="14"/>
      <c r="K50" s="14">
        <v>205.42</v>
      </c>
      <c r="L50" s="14"/>
      <c r="M50" s="14">
        <v>178.18</v>
      </c>
      <c r="N50" s="14"/>
      <c r="O50" s="14"/>
      <c r="P50" s="14"/>
      <c r="Q50" s="13">
        <v>76.72</v>
      </c>
      <c r="R50" s="53">
        <f t="shared" si="0"/>
        <v>460.32000000000005</v>
      </c>
    </row>
    <row r="51" spans="1:23" ht="13.8" x14ac:dyDescent="0.25">
      <c r="A51" s="9" t="s">
        <v>190</v>
      </c>
      <c r="B51" s="10" t="s">
        <v>101</v>
      </c>
      <c r="C51" s="11" t="s">
        <v>102</v>
      </c>
      <c r="D51" s="11" t="s">
        <v>103</v>
      </c>
      <c r="E51" s="12" t="s">
        <v>1</v>
      </c>
      <c r="F51" s="108">
        <v>91.14</v>
      </c>
      <c r="G51" s="13">
        <v>91.14</v>
      </c>
      <c r="H51" s="13"/>
      <c r="I51" s="14"/>
      <c r="J51" s="14"/>
      <c r="K51" s="14"/>
      <c r="L51" s="14"/>
      <c r="M51" s="14">
        <v>86.8</v>
      </c>
      <c r="N51" s="14"/>
      <c r="O51" s="14"/>
      <c r="P51" s="14"/>
      <c r="Q51" s="13">
        <v>4.34</v>
      </c>
      <c r="R51" s="53">
        <f t="shared" si="0"/>
        <v>91.14</v>
      </c>
    </row>
    <row r="52" spans="1:23" ht="13.8" x14ac:dyDescent="0.25">
      <c r="A52" s="9" t="s">
        <v>191</v>
      </c>
      <c r="B52" s="10" t="s">
        <v>78</v>
      </c>
      <c r="C52" s="11" t="s">
        <v>81</v>
      </c>
      <c r="D52" s="11" t="s">
        <v>192</v>
      </c>
      <c r="E52" s="12" t="s">
        <v>1</v>
      </c>
      <c r="F52" s="108">
        <v>186.23</v>
      </c>
      <c r="G52" s="13">
        <v>186.23</v>
      </c>
      <c r="H52" s="13">
        <v>186.23</v>
      </c>
      <c r="I52" s="14"/>
      <c r="J52" s="14"/>
      <c r="K52" s="14"/>
      <c r="L52" s="14"/>
      <c r="M52" s="14"/>
      <c r="N52" s="14"/>
      <c r="O52" s="14"/>
      <c r="P52" s="14"/>
      <c r="Q52" s="13"/>
      <c r="R52" s="53">
        <f t="shared" si="0"/>
        <v>186.23</v>
      </c>
    </row>
    <row r="53" spans="1:23" ht="13.8" x14ac:dyDescent="0.25">
      <c r="A53" s="9" t="s">
        <v>193</v>
      </c>
      <c r="B53" s="10" t="s">
        <v>78</v>
      </c>
      <c r="C53" s="11" t="s">
        <v>194</v>
      </c>
      <c r="D53" s="11" t="s">
        <v>195</v>
      </c>
      <c r="E53" s="12" t="s">
        <v>1</v>
      </c>
      <c r="F53" s="108">
        <v>252</v>
      </c>
      <c r="G53" s="13">
        <v>252</v>
      </c>
      <c r="H53" s="13">
        <v>210</v>
      </c>
      <c r="I53" s="14"/>
      <c r="J53" s="14"/>
      <c r="K53" s="14"/>
      <c r="L53" s="14"/>
      <c r="M53" s="14"/>
      <c r="N53" s="14"/>
      <c r="O53" s="14"/>
      <c r="P53" s="14"/>
      <c r="Q53" s="13">
        <v>42</v>
      </c>
      <c r="R53" s="53">
        <f t="shared" si="0"/>
        <v>252</v>
      </c>
    </row>
    <row r="54" spans="1:23" ht="13.8" x14ac:dyDescent="0.25">
      <c r="A54" s="9" t="s">
        <v>196</v>
      </c>
      <c r="B54" s="10" t="s">
        <v>78</v>
      </c>
      <c r="C54" s="11" t="s">
        <v>88</v>
      </c>
      <c r="D54" s="11" t="s">
        <v>197</v>
      </c>
      <c r="E54" s="12" t="s">
        <v>1</v>
      </c>
      <c r="F54" s="108">
        <v>145.19999999999999</v>
      </c>
      <c r="G54" s="13">
        <v>145.19999999999999</v>
      </c>
      <c r="H54" s="13"/>
      <c r="I54" s="14"/>
      <c r="J54" s="14"/>
      <c r="K54" s="14"/>
      <c r="L54" s="14"/>
      <c r="M54" s="14"/>
      <c r="N54" s="14">
        <v>145.19999999999999</v>
      </c>
      <c r="O54" s="14"/>
      <c r="P54" s="14"/>
      <c r="Q54" s="127"/>
      <c r="R54" s="53">
        <f t="shared" si="0"/>
        <v>145.19999999999999</v>
      </c>
    </row>
    <row r="55" spans="1:23" ht="13.8" x14ac:dyDescent="0.25">
      <c r="A55" s="9" t="s">
        <v>196</v>
      </c>
      <c r="B55" s="14" t="s">
        <v>78</v>
      </c>
      <c r="C55" s="11" t="s">
        <v>81</v>
      </c>
      <c r="D55" s="11" t="s">
        <v>198</v>
      </c>
      <c r="E55" s="12" t="s">
        <v>1</v>
      </c>
      <c r="F55" s="108">
        <v>580.20000000000005</v>
      </c>
      <c r="G55" s="13">
        <v>580.20000000000005</v>
      </c>
      <c r="H55" s="13"/>
      <c r="I55" s="13"/>
      <c r="J55" s="13"/>
      <c r="K55" s="9"/>
      <c r="L55" s="9"/>
      <c r="M55" s="15"/>
      <c r="N55" s="128">
        <v>580.20000000000005</v>
      </c>
      <c r="O55" s="9"/>
      <c r="P55" s="9"/>
      <c r="Q55" s="127"/>
      <c r="R55" s="53">
        <f t="shared" si="0"/>
        <v>580.20000000000005</v>
      </c>
      <c r="S55" s="53"/>
      <c r="T55" s="9"/>
      <c r="U55" s="9"/>
      <c r="V55" s="9"/>
      <c r="W55" s="9"/>
    </row>
    <row r="56" spans="1:23" ht="13.8" x14ac:dyDescent="0.25">
      <c r="A56" s="9" t="s">
        <v>213</v>
      </c>
      <c r="B56" s="14" t="s">
        <v>101</v>
      </c>
      <c r="C56" s="11" t="s">
        <v>113</v>
      </c>
      <c r="D56" s="11" t="s">
        <v>208</v>
      </c>
      <c r="E56" s="12" t="s">
        <v>1</v>
      </c>
      <c r="F56" s="108">
        <v>26.05</v>
      </c>
      <c r="G56" s="13">
        <v>26.05</v>
      </c>
      <c r="H56" s="13"/>
      <c r="I56" s="13"/>
      <c r="J56" s="13"/>
      <c r="K56" s="9"/>
      <c r="L56" s="9"/>
      <c r="M56" s="15">
        <v>26.05</v>
      </c>
      <c r="N56" s="15"/>
      <c r="O56" s="9"/>
      <c r="P56" s="9"/>
      <c r="Q56" s="127"/>
      <c r="R56" s="53">
        <f t="shared" si="0"/>
        <v>26.05</v>
      </c>
      <c r="S56" s="53"/>
      <c r="T56" s="9"/>
      <c r="U56" s="9"/>
      <c r="V56" s="9"/>
      <c r="W56" s="9"/>
    </row>
    <row r="57" spans="1:23" ht="13.8" x14ac:dyDescent="0.25">
      <c r="A57" s="101"/>
      <c r="B57" s="106"/>
      <c r="C57" s="103"/>
      <c r="D57" s="103"/>
      <c r="E57" s="104"/>
      <c r="F57" s="109">
        <f>SUM(F47:F56)</f>
        <v>1807.65</v>
      </c>
      <c r="G57" s="105"/>
      <c r="H57" s="105"/>
      <c r="I57" s="105"/>
      <c r="J57" s="105"/>
      <c r="K57" s="101"/>
      <c r="L57" s="101"/>
      <c r="M57" s="126"/>
      <c r="N57" s="126"/>
      <c r="O57" s="101"/>
      <c r="P57" s="101"/>
      <c r="Q57" s="101"/>
      <c r="R57" s="53">
        <f t="shared" si="0"/>
        <v>0</v>
      </c>
      <c r="S57" s="53"/>
      <c r="T57" s="9"/>
      <c r="U57" s="9"/>
      <c r="V57" s="9"/>
      <c r="W57" s="9"/>
    </row>
    <row r="58" spans="1:23" ht="13.8" x14ac:dyDescent="0.25">
      <c r="A58" s="9" t="s">
        <v>199</v>
      </c>
      <c r="B58" s="10" t="s">
        <v>74</v>
      </c>
      <c r="C58" s="11" t="s">
        <v>75</v>
      </c>
      <c r="D58" s="11" t="s">
        <v>76</v>
      </c>
      <c r="E58" s="12" t="s">
        <v>1</v>
      </c>
      <c r="F58" s="108">
        <v>15</v>
      </c>
      <c r="G58" s="13">
        <v>15</v>
      </c>
      <c r="H58" s="13">
        <v>15</v>
      </c>
      <c r="I58" s="13"/>
      <c r="J58" s="13"/>
      <c r="K58" s="9"/>
      <c r="L58" s="9"/>
      <c r="M58" s="15"/>
      <c r="N58" s="15"/>
      <c r="O58" s="13"/>
      <c r="P58" s="9"/>
      <c r="Q58" s="13"/>
      <c r="R58" s="53">
        <f t="shared" si="0"/>
        <v>15</v>
      </c>
      <c r="S58" s="53"/>
      <c r="T58" s="9"/>
      <c r="U58" s="9"/>
      <c r="V58" s="9"/>
      <c r="W58" s="9"/>
    </row>
    <row r="59" spans="1:23" ht="13.8" x14ac:dyDescent="0.25">
      <c r="A59" s="9" t="s">
        <v>200</v>
      </c>
      <c r="B59" s="14" t="s">
        <v>78</v>
      </c>
      <c r="C59" s="11" t="s">
        <v>81</v>
      </c>
      <c r="D59" s="11" t="s">
        <v>201</v>
      </c>
      <c r="E59" s="12" t="s">
        <v>1</v>
      </c>
      <c r="F59" s="108">
        <v>17.93</v>
      </c>
      <c r="G59" s="13">
        <v>17.93</v>
      </c>
      <c r="H59" s="13">
        <v>17.93</v>
      </c>
      <c r="I59" s="13"/>
      <c r="J59" s="13"/>
      <c r="K59" s="9"/>
      <c r="L59" s="9"/>
      <c r="M59" s="15"/>
      <c r="N59" s="15"/>
      <c r="O59" s="13"/>
      <c r="P59" s="9"/>
      <c r="Q59" s="13"/>
      <c r="R59" s="53">
        <f t="shared" si="0"/>
        <v>17.93</v>
      </c>
      <c r="S59" s="53"/>
      <c r="T59" s="9"/>
      <c r="U59" s="9"/>
      <c r="V59" s="9"/>
      <c r="W59" s="9"/>
    </row>
    <row r="60" spans="1:23" ht="13.8" x14ac:dyDescent="0.25">
      <c r="A60" s="9" t="s">
        <v>200</v>
      </c>
      <c r="B60" s="14" t="s">
        <v>78</v>
      </c>
      <c r="C60" s="11" t="s">
        <v>202</v>
      </c>
      <c r="D60" s="11" t="s">
        <v>203</v>
      </c>
      <c r="E60" s="12" t="s">
        <v>1</v>
      </c>
      <c r="F60" s="108">
        <v>210</v>
      </c>
      <c r="G60" s="13">
        <v>210</v>
      </c>
      <c r="H60" s="13">
        <v>175</v>
      </c>
      <c r="I60" s="13"/>
      <c r="J60" s="13"/>
      <c r="K60" s="9"/>
      <c r="L60" s="9"/>
      <c r="M60" s="15"/>
      <c r="N60" s="15"/>
      <c r="O60" s="13"/>
      <c r="P60" s="9"/>
      <c r="Q60" s="127">
        <v>35</v>
      </c>
      <c r="R60" s="53">
        <f t="shared" si="0"/>
        <v>210</v>
      </c>
      <c r="S60" s="53"/>
      <c r="T60" s="9"/>
      <c r="U60" s="9"/>
      <c r="V60" s="9"/>
      <c r="W60" s="9"/>
    </row>
    <row r="61" spans="1:23" ht="13.8" x14ac:dyDescent="0.25">
      <c r="A61" s="9" t="s">
        <v>230</v>
      </c>
      <c r="B61" s="14" t="s">
        <v>101</v>
      </c>
      <c r="C61" s="11" t="s">
        <v>210</v>
      </c>
      <c r="D61" s="11" t="s">
        <v>4</v>
      </c>
      <c r="E61" s="12" t="s">
        <v>1</v>
      </c>
      <c r="F61" s="108">
        <v>42.23</v>
      </c>
      <c r="G61" s="13">
        <v>42.23</v>
      </c>
      <c r="H61" s="13"/>
      <c r="I61" s="13"/>
      <c r="J61" s="13"/>
      <c r="K61" s="9"/>
      <c r="L61" s="9"/>
      <c r="M61" s="15"/>
      <c r="N61" s="15"/>
      <c r="O61" s="13">
        <v>40.119999999999997</v>
      </c>
      <c r="P61" s="9"/>
      <c r="Q61" s="127">
        <v>2.11</v>
      </c>
      <c r="R61" s="53">
        <f t="shared" si="0"/>
        <v>42.23</v>
      </c>
      <c r="S61" s="53"/>
      <c r="T61" s="9"/>
      <c r="U61" s="9"/>
      <c r="V61" s="9"/>
      <c r="W61" s="9"/>
    </row>
    <row r="62" spans="1:23" ht="13.8" x14ac:dyDescent="0.25">
      <c r="A62" s="9" t="s">
        <v>230</v>
      </c>
      <c r="B62" s="14" t="s">
        <v>101</v>
      </c>
      <c r="C62" s="11" t="s">
        <v>210</v>
      </c>
      <c r="D62" s="11" t="s">
        <v>4</v>
      </c>
      <c r="E62" s="12" t="s">
        <v>1</v>
      </c>
      <c r="F62" s="108">
        <v>30.91</v>
      </c>
      <c r="G62" s="13">
        <v>30.91</v>
      </c>
      <c r="H62" s="13"/>
      <c r="I62" s="13"/>
      <c r="J62" s="13"/>
      <c r="K62" s="9"/>
      <c r="L62" s="9"/>
      <c r="M62" s="15"/>
      <c r="N62" s="15"/>
      <c r="O62" s="13">
        <v>29.44</v>
      </c>
      <c r="P62" s="9"/>
      <c r="Q62" s="127">
        <v>1.47</v>
      </c>
      <c r="R62" s="53">
        <f t="shared" si="0"/>
        <v>30.91</v>
      </c>
      <c r="S62" s="53"/>
      <c r="T62" s="9"/>
      <c r="U62" s="9"/>
      <c r="V62" s="9"/>
      <c r="W62" s="9"/>
    </row>
    <row r="63" spans="1:23" ht="13.8" x14ac:dyDescent="0.25">
      <c r="A63" s="9" t="s">
        <v>204</v>
      </c>
      <c r="B63" s="14" t="s">
        <v>78</v>
      </c>
      <c r="C63" s="11" t="s">
        <v>121</v>
      </c>
      <c r="D63" s="11" t="s">
        <v>206</v>
      </c>
      <c r="E63" s="12" t="s">
        <v>1</v>
      </c>
      <c r="F63" s="108">
        <v>460.32</v>
      </c>
      <c r="G63" s="13">
        <v>460.32</v>
      </c>
      <c r="H63" s="13"/>
      <c r="I63" s="14"/>
      <c r="J63" s="14"/>
      <c r="K63" s="14">
        <v>205.42</v>
      </c>
      <c r="L63" s="14"/>
      <c r="M63" s="14">
        <v>178.18</v>
      </c>
      <c r="N63" s="14"/>
      <c r="O63" s="13"/>
      <c r="P63" s="14"/>
      <c r="Q63" s="13">
        <v>76.72</v>
      </c>
      <c r="R63" s="53">
        <f t="shared" si="0"/>
        <v>460.32000000000005</v>
      </c>
      <c r="S63" s="53"/>
      <c r="T63" s="9"/>
      <c r="U63" s="9"/>
      <c r="V63" s="9"/>
      <c r="W63" s="9"/>
    </row>
    <row r="64" spans="1:23" ht="13.8" x14ac:dyDescent="0.25">
      <c r="A64" s="9" t="s">
        <v>204</v>
      </c>
      <c r="B64" s="14" t="s">
        <v>101</v>
      </c>
      <c r="C64" s="11" t="s">
        <v>102</v>
      </c>
      <c r="D64" s="11" t="s">
        <v>103</v>
      </c>
      <c r="E64" s="12" t="s">
        <v>1</v>
      </c>
      <c r="F64" s="108">
        <v>55.73</v>
      </c>
      <c r="G64" s="13">
        <v>55.73</v>
      </c>
      <c r="H64" s="13"/>
      <c r="I64" s="14"/>
      <c r="J64" s="14"/>
      <c r="K64" s="14"/>
      <c r="L64" s="14"/>
      <c r="M64" s="14">
        <v>53.08</v>
      </c>
      <c r="N64" s="14"/>
      <c r="O64" s="13"/>
      <c r="P64" s="14"/>
      <c r="Q64" s="13">
        <v>2.65</v>
      </c>
      <c r="R64" s="53">
        <f t="shared" si="0"/>
        <v>55.73</v>
      </c>
      <c r="S64" s="53"/>
      <c r="T64" s="9"/>
      <c r="U64" s="9"/>
      <c r="V64" s="9"/>
      <c r="W64" s="9"/>
    </row>
    <row r="65" spans="1:24" ht="13.8" x14ac:dyDescent="0.25">
      <c r="A65" s="9" t="s">
        <v>214</v>
      </c>
      <c r="B65" s="14" t="s">
        <v>78</v>
      </c>
      <c r="C65" s="11" t="s">
        <v>81</v>
      </c>
      <c r="D65" s="11" t="s">
        <v>215</v>
      </c>
      <c r="E65" s="12" t="s">
        <v>1</v>
      </c>
      <c r="F65" s="108">
        <v>19.989999999999998</v>
      </c>
      <c r="G65" s="13">
        <v>19.989999999999998</v>
      </c>
      <c r="H65" s="13">
        <v>19.989999999999998</v>
      </c>
      <c r="I65" s="13"/>
      <c r="J65" s="13"/>
      <c r="K65" s="9"/>
      <c r="L65" s="9"/>
      <c r="M65" s="15"/>
      <c r="N65" s="15"/>
      <c r="O65" s="13"/>
      <c r="P65" s="9"/>
      <c r="Q65" s="127"/>
      <c r="R65" s="53">
        <f t="shared" si="0"/>
        <v>19.989999999999998</v>
      </c>
      <c r="S65" s="53"/>
      <c r="T65" s="9"/>
      <c r="U65" s="9"/>
      <c r="V65" s="9"/>
      <c r="W65" s="9"/>
    </row>
    <row r="66" spans="1:24" ht="13.8" x14ac:dyDescent="0.25">
      <c r="A66" s="9" t="s">
        <v>214</v>
      </c>
      <c r="B66" s="14" t="s">
        <v>78</v>
      </c>
      <c r="C66" s="11" t="s">
        <v>81</v>
      </c>
      <c r="D66" s="11" t="s">
        <v>216</v>
      </c>
      <c r="E66" s="12" t="s">
        <v>1</v>
      </c>
      <c r="F66" s="108">
        <v>59.99</v>
      </c>
      <c r="G66" s="13">
        <v>59.99</v>
      </c>
      <c r="H66" s="13">
        <v>59.99</v>
      </c>
      <c r="I66" s="13"/>
      <c r="J66" s="13"/>
      <c r="K66" s="9"/>
      <c r="L66" s="9"/>
      <c r="M66" s="15"/>
      <c r="N66" s="15"/>
      <c r="O66" s="13"/>
      <c r="P66" s="9"/>
      <c r="Q66" s="127"/>
      <c r="R66" s="53">
        <f t="shared" si="0"/>
        <v>59.99</v>
      </c>
      <c r="S66" s="53"/>
      <c r="T66" s="9"/>
      <c r="U66" s="9"/>
      <c r="V66" s="9"/>
      <c r="W66" s="9"/>
    </row>
    <row r="67" spans="1:24" ht="13.8" x14ac:dyDescent="0.25">
      <c r="A67" s="9" t="s">
        <v>214</v>
      </c>
      <c r="B67" s="14" t="s">
        <v>78</v>
      </c>
      <c r="C67" s="11" t="s">
        <v>88</v>
      </c>
      <c r="D67" s="11" t="s">
        <v>217</v>
      </c>
      <c r="E67" s="12" t="s">
        <v>1</v>
      </c>
      <c r="F67" s="108">
        <v>145</v>
      </c>
      <c r="G67" s="13">
        <v>145</v>
      </c>
      <c r="H67" s="13"/>
      <c r="I67" s="13"/>
      <c r="J67" s="13"/>
      <c r="K67" s="13"/>
      <c r="L67" s="9"/>
      <c r="M67" s="9"/>
      <c r="N67" s="15">
        <v>145</v>
      </c>
      <c r="O67" s="13"/>
      <c r="P67" s="9"/>
      <c r="Q67" s="9"/>
      <c r="R67" s="53">
        <f t="shared" si="0"/>
        <v>145</v>
      </c>
      <c r="S67" s="53"/>
      <c r="T67" s="53"/>
      <c r="U67" s="9"/>
      <c r="V67" s="9"/>
      <c r="W67" s="9"/>
      <c r="X67" s="9"/>
    </row>
    <row r="68" spans="1:24" ht="13.8" x14ac:dyDescent="0.25">
      <c r="A68" s="9" t="s">
        <v>214</v>
      </c>
      <c r="B68" s="14" t="s">
        <v>78</v>
      </c>
      <c r="C68" s="11" t="s">
        <v>81</v>
      </c>
      <c r="D68" s="11" t="s">
        <v>218</v>
      </c>
      <c r="E68" s="12" t="s">
        <v>1</v>
      </c>
      <c r="F68" s="108">
        <v>580.4</v>
      </c>
      <c r="G68" s="13">
        <v>580.4</v>
      </c>
      <c r="H68" s="9"/>
      <c r="I68" s="9"/>
      <c r="J68" s="13"/>
      <c r="K68" s="9"/>
      <c r="L68" s="9"/>
      <c r="M68" s="9"/>
      <c r="N68" s="15">
        <v>580.4</v>
      </c>
      <c r="O68" s="15"/>
      <c r="P68" s="9"/>
      <c r="Q68" s="9"/>
      <c r="R68" s="53">
        <f t="shared" ref="R68:R124" si="1">SUM(H68:Q68)</f>
        <v>580.4</v>
      </c>
      <c r="S68" s="9"/>
      <c r="T68" s="53"/>
      <c r="U68" s="9"/>
      <c r="V68" s="9"/>
      <c r="W68" s="9"/>
      <c r="X68" s="9"/>
    </row>
    <row r="69" spans="1:24" ht="13.8" x14ac:dyDescent="0.25">
      <c r="A69" s="101"/>
      <c r="B69" s="106"/>
      <c r="C69" s="103"/>
      <c r="D69" s="103"/>
      <c r="E69" s="101"/>
      <c r="F69" s="109">
        <f>SUM(F58:F68)</f>
        <v>1637.5</v>
      </c>
      <c r="G69" s="105"/>
      <c r="H69" s="101"/>
      <c r="I69" s="101"/>
      <c r="J69" s="105"/>
      <c r="K69" s="101"/>
      <c r="L69" s="101"/>
      <c r="M69" s="101"/>
      <c r="N69" s="101"/>
      <c r="O69" s="126"/>
      <c r="P69" s="101"/>
      <c r="Q69" s="101"/>
      <c r="R69" s="53">
        <f t="shared" si="1"/>
        <v>0</v>
      </c>
      <c r="S69" s="9"/>
      <c r="T69" s="53"/>
      <c r="U69" s="9"/>
      <c r="V69" s="9"/>
      <c r="W69" s="9"/>
      <c r="X69" s="9"/>
    </row>
    <row r="70" spans="1:24" ht="13.8" customHeight="1" x14ac:dyDescent="0.25">
      <c r="A70" s="9" t="s">
        <v>234</v>
      </c>
      <c r="B70" s="10" t="s">
        <v>74</v>
      </c>
      <c r="C70" s="11" t="s">
        <v>75</v>
      </c>
      <c r="D70" s="11" t="s">
        <v>76</v>
      </c>
      <c r="E70" s="12" t="s">
        <v>1</v>
      </c>
      <c r="F70" s="108">
        <v>15</v>
      </c>
      <c r="G70" s="13">
        <v>15</v>
      </c>
      <c r="H70" s="13">
        <v>15</v>
      </c>
      <c r="I70" s="9"/>
      <c r="J70" s="13"/>
      <c r="K70" s="9"/>
      <c r="L70" s="14"/>
      <c r="M70" s="14"/>
      <c r="N70" s="14"/>
      <c r="O70" s="15"/>
      <c r="P70" s="9"/>
      <c r="Q70" s="13"/>
      <c r="R70" s="53">
        <f t="shared" si="1"/>
        <v>15</v>
      </c>
      <c r="S70" s="9"/>
      <c r="T70" s="53"/>
      <c r="U70" s="9"/>
      <c r="V70" s="9"/>
      <c r="W70" s="9"/>
      <c r="X70" s="9"/>
    </row>
    <row r="71" spans="1:24" ht="13.8" customHeight="1" x14ac:dyDescent="0.25">
      <c r="A71" s="9" t="s">
        <v>233</v>
      </c>
      <c r="B71" s="14" t="s">
        <v>101</v>
      </c>
      <c r="C71" s="11" t="s">
        <v>113</v>
      </c>
      <c r="D71" s="11" t="s">
        <v>208</v>
      </c>
      <c r="E71" s="12" t="s">
        <v>1</v>
      </c>
      <c r="F71" s="108">
        <v>4.2</v>
      </c>
      <c r="G71" s="13">
        <v>4.2</v>
      </c>
      <c r="H71" s="13"/>
      <c r="I71" s="9"/>
      <c r="J71" s="13"/>
      <c r="K71" s="9"/>
      <c r="L71" s="14"/>
      <c r="M71" s="14">
        <v>4.2</v>
      </c>
      <c r="N71" s="14"/>
      <c r="O71" s="15"/>
      <c r="P71" s="9"/>
      <c r="Q71" s="13"/>
      <c r="R71" s="53">
        <f t="shared" si="1"/>
        <v>4.2</v>
      </c>
      <c r="S71" s="9"/>
      <c r="T71" s="53"/>
      <c r="U71" s="9"/>
      <c r="V71" s="9"/>
      <c r="W71" s="9"/>
      <c r="X71" s="9"/>
    </row>
    <row r="72" spans="1:24" ht="13.8" customHeight="1" x14ac:dyDescent="0.25">
      <c r="A72" s="9" t="s">
        <v>219</v>
      </c>
      <c r="B72" s="14" t="s">
        <v>101</v>
      </c>
      <c r="C72" s="11" t="s">
        <v>210</v>
      </c>
      <c r="D72" s="11" t="s">
        <v>4</v>
      </c>
      <c r="E72" s="12" t="s">
        <v>1</v>
      </c>
      <c r="F72" s="108">
        <v>75.989999999999995</v>
      </c>
      <c r="G72" s="13">
        <v>75.989999999999995</v>
      </c>
      <c r="H72" s="13"/>
      <c r="I72" s="9"/>
      <c r="J72" s="13"/>
      <c r="K72" s="9"/>
      <c r="L72" s="14"/>
      <c r="M72" s="14"/>
      <c r="N72" s="14"/>
      <c r="O72" s="15">
        <v>72.37</v>
      </c>
      <c r="P72" s="9"/>
      <c r="Q72" s="13">
        <v>3.62</v>
      </c>
      <c r="R72" s="53">
        <f t="shared" si="1"/>
        <v>75.990000000000009</v>
      </c>
      <c r="S72" s="9"/>
      <c r="T72" s="53"/>
      <c r="U72" s="9"/>
      <c r="V72" s="9"/>
      <c r="W72" s="9"/>
      <c r="X72" s="9"/>
    </row>
    <row r="73" spans="1:24" ht="13.8" customHeight="1" x14ac:dyDescent="0.25">
      <c r="A73" s="9" t="s">
        <v>219</v>
      </c>
      <c r="B73" s="14" t="s">
        <v>101</v>
      </c>
      <c r="C73" s="11" t="s">
        <v>210</v>
      </c>
      <c r="D73" s="11" t="s">
        <v>4</v>
      </c>
      <c r="E73" s="12" t="s">
        <v>1</v>
      </c>
      <c r="F73" s="108">
        <v>30.25</v>
      </c>
      <c r="G73" s="13">
        <v>30.25</v>
      </c>
      <c r="H73" s="13"/>
      <c r="I73" s="9"/>
      <c r="J73" s="13"/>
      <c r="K73" s="9"/>
      <c r="L73" s="14"/>
      <c r="M73" s="14"/>
      <c r="N73" s="14"/>
      <c r="O73" s="15">
        <v>28.81</v>
      </c>
      <c r="P73" s="9"/>
      <c r="Q73" s="13">
        <v>1.44</v>
      </c>
      <c r="R73" s="53">
        <f t="shared" si="1"/>
        <v>30.25</v>
      </c>
      <c r="S73" s="9"/>
      <c r="T73" s="53"/>
      <c r="U73" s="9"/>
      <c r="V73" s="9"/>
      <c r="W73" s="9"/>
      <c r="X73" s="9"/>
    </row>
    <row r="74" spans="1:24" ht="13.8" customHeight="1" x14ac:dyDescent="0.25">
      <c r="A74" s="9" t="s">
        <v>219</v>
      </c>
      <c r="B74" s="14" t="s">
        <v>78</v>
      </c>
      <c r="C74" s="11" t="s">
        <v>220</v>
      </c>
      <c r="D74" s="118" t="s">
        <v>221</v>
      </c>
      <c r="E74" s="12" t="s">
        <v>1</v>
      </c>
      <c r="F74" s="108">
        <v>231</v>
      </c>
      <c r="G74" s="13">
        <v>231</v>
      </c>
      <c r="H74" s="9"/>
      <c r="I74" s="9"/>
      <c r="J74" s="13"/>
      <c r="K74" s="9"/>
      <c r="L74" s="14">
        <v>96.25</v>
      </c>
      <c r="M74" s="14">
        <v>96.25</v>
      </c>
      <c r="N74" s="14"/>
      <c r="O74" s="15"/>
      <c r="P74" s="9"/>
      <c r="Q74" s="13">
        <v>38.5</v>
      </c>
      <c r="R74" s="53">
        <f t="shared" si="1"/>
        <v>231</v>
      </c>
      <c r="S74" s="9"/>
      <c r="T74" s="53"/>
      <c r="U74" s="9"/>
      <c r="V74" s="9"/>
      <c r="W74" s="9"/>
      <c r="X74" s="9"/>
    </row>
    <row r="75" spans="1:24" ht="13.8" x14ac:dyDescent="0.25">
      <c r="A75" s="9" t="s">
        <v>219</v>
      </c>
      <c r="B75" s="14" t="s">
        <v>78</v>
      </c>
      <c r="C75" s="11" t="s">
        <v>121</v>
      </c>
      <c r="D75" s="11" t="s">
        <v>222</v>
      </c>
      <c r="E75" s="12" t="s">
        <v>1</v>
      </c>
      <c r="F75" s="108">
        <v>1306.18</v>
      </c>
      <c r="G75" s="13">
        <v>1306.18</v>
      </c>
      <c r="H75" s="13"/>
      <c r="I75" s="13">
        <v>150</v>
      </c>
      <c r="J75" s="13"/>
      <c r="K75" s="13">
        <v>470.3</v>
      </c>
      <c r="L75" s="13"/>
      <c r="M75" s="14">
        <v>468.18</v>
      </c>
      <c r="N75" s="13"/>
      <c r="O75" s="13"/>
      <c r="P75" s="13"/>
      <c r="Q75" s="13">
        <v>217.7</v>
      </c>
      <c r="R75" s="53">
        <f t="shared" si="1"/>
        <v>1306.18</v>
      </c>
      <c r="S75" s="13"/>
      <c r="T75" s="53"/>
      <c r="U75" s="9"/>
      <c r="V75" s="9"/>
      <c r="W75" s="9"/>
      <c r="X75" s="9"/>
    </row>
    <row r="76" spans="1:24" ht="13.8" x14ac:dyDescent="0.25">
      <c r="A76" s="9" t="s">
        <v>219</v>
      </c>
      <c r="B76" s="14" t="s">
        <v>78</v>
      </c>
      <c r="C76" s="11" t="s">
        <v>223</v>
      </c>
      <c r="D76" s="11" t="s">
        <v>246</v>
      </c>
      <c r="E76" s="12" t="s">
        <v>1</v>
      </c>
      <c r="F76" s="108">
        <v>620</v>
      </c>
      <c r="G76" s="13">
        <v>620</v>
      </c>
      <c r="H76" s="13"/>
      <c r="I76" s="13"/>
      <c r="J76" s="13"/>
      <c r="K76" s="13"/>
      <c r="L76" s="13">
        <v>620</v>
      </c>
      <c r="M76" s="13"/>
      <c r="N76" s="13"/>
      <c r="O76" s="13"/>
      <c r="P76" s="13"/>
      <c r="Q76" s="13"/>
      <c r="R76" s="53">
        <f t="shared" si="1"/>
        <v>620</v>
      </c>
      <c r="S76" s="13"/>
      <c r="T76" s="53"/>
      <c r="U76" s="9"/>
      <c r="V76" s="9"/>
      <c r="W76" s="9"/>
      <c r="X76" s="9"/>
    </row>
    <row r="77" spans="1:24" ht="13.8" x14ac:dyDescent="0.25">
      <c r="A77" s="9" t="s">
        <v>219</v>
      </c>
      <c r="B77" s="14" t="s">
        <v>78</v>
      </c>
      <c r="C77" s="11" t="s">
        <v>235</v>
      </c>
      <c r="D77" s="11" t="s">
        <v>224</v>
      </c>
      <c r="E77" s="12" t="s">
        <v>1</v>
      </c>
      <c r="F77" s="108">
        <v>18</v>
      </c>
      <c r="G77" s="13">
        <v>18</v>
      </c>
      <c r="H77" s="13">
        <v>18</v>
      </c>
      <c r="I77" s="13"/>
      <c r="J77" s="13"/>
      <c r="K77" s="13"/>
      <c r="L77" s="13"/>
      <c r="M77" s="13"/>
      <c r="N77" s="13"/>
      <c r="O77" s="13"/>
      <c r="P77" s="13"/>
      <c r="Q77" s="13"/>
      <c r="R77" s="53">
        <f t="shared" si="1"/>
        <v>18</v>
      </c>
      <c r="S77" s="13"/>
      <c r="T77" s="53"/>
      <c r="U77" s="9"/>
      <c r="V77" s="9"/>
      <c r="W77" s="9"/>
      <c r="X77" s="9"/>
    </row>
    <row r="78" spans="1:24" ht="13.8" customHeight="1" x14ac:dyDescent="0.25">
      <c r="A78" s="9" t="s">
        <v>219</v>
      </c>
      <c r="B78" s="14" t="s">
        <v>78</v>
      </c>
      <c r="C78" s="11" t="s">
        <v>225</v>
      </c>
      <c r="D78" s="11" t="s">
        <v>226</v>
      </c>
      <c r="E78" s="12" t="s">
        <v>1</v>
      </c>
      <c r="F78" s="108">
        <v>984.39</v>
      </c>
      <c r="G78" s="13">
        <v>984.39</v>
      </c>
      <c r="H78" s="13">
        <v>984.39</v>
      </c>
      <c r="I78" s="13"/>
      <c r="J78" s="13"/>
      <c r="K78" s="13"/>
      <c r="L78" s="13"/>
      <c r="M78" s="13"/>
      <c r="N78" s="13"/>
      <c r="O78" s="13"/>
      <c r="P78" s="13"/>
      <c r="Q78" s="13"/>
      <c r="R78" s="53">
        <f t="shared" si="1"/>
        <v>984.39</v>
      </c>
      <c r="S78" s="13"/>
      <c r="T78" s="53"/>
      <c r="U78" s="9"/>
      <c r="V78" s="9"/>
      <c r="W78" s="9"/>
      <c r="X78" s="9"/>
    </row>
    <row r="79" spans="1:24" ht="13.8" customHeight="1" x14ac:dyDescent="0.25">
      <c r="A79" s="9" t="s">
        <v>239</v>
      </c>
      <c r="B79" s="14" t="s">
        <v>101</v>
      </c>
      <c r="C79" s="11" t="s">
        <v>102</v>
      </c>
      <c r="D79" s="11" t="s">
        <v>240</v>
      </c>
      <c r="E79" s="12" t="s">
        <v>1</v>
      </c>
      <c r="F79" s="108">
        <v>40.51</v>
      </c>
      <c r="G79" s="13">
        <v>40.51</v>
      </c>
      <c r="H79" s="13"/>
      <c r="I79" s="13"/>
      <c r="J79" s="13"/>
      <c r="K79" s="13"/>
      <c r="L79" s="13"/>
      <c r="M79" s="13">
        <v>38.58</v>
      </c>
      <c r="N79" s="13"/>
      <c r="O79" s="13"/>
      <c r="P79" s="13"/>
      <c r="Q79" s="13">
        <v>1.93</v>
      </c>
      <c r="R79" s="53">
        <f t="shared" si="1"/>
        <v>40.51</v>
      </c>
      <c r="S79" s="13"/>
      <c r="T79" s="53"/>
      <c r="U79" s="9"/>
      <c r="V79" s="9"/>
      <c r="W79" s="9"/>
      <c r="X79" s="9"/>
    </row>
    <row r="80" spans="1:24" ht="13.8" customHeight="1" x14ac:dyDescent="0.25">
      <c r="A80" s="9" t="s">
        <v>231</v>
      </c>
      <c r="B80" s="14" t="s">
        <v>78</v>
      </c>
      <c r="C80" s="11" t="s">
        <v>232</v>
      </c>
      <c r="D80" s="11" t="s">
        <v>247</v>
      </c>
      <c r="E80" s="12" t="s">
        <v>1</v>
      </c>
      <c r="F80" s="108">
        <v>189.2</v>
      </c>
      <c r="G80" s="13">
        <v>189.2</v>
      </c>
      <c r="H80" s="13"/>
      <c r="I80" s="13"/>
      <c r="J80" s="13"/>
      <c r="K80" s="13"/>
      <c r="L80" s="13"/>
      <c r="M80" s="13"/>
      <c r="N80" s="13"/>
      <c r="O80" s="13"/>
      <c r="P80" s="13">
        <v>157.66999999999999</v>
      </c>
      <c r="Q80" s="13">
        <v>31.53</v>
      </c>
      <c r="R80" s="53">
        <f t="shared" si="1"/>
        <v>189.2</v>
      </c>
      <c r="S80" s="13"/>
      <c r="T80" s="53"/>
      <c r="U80" s="9"/>
      <c r="V80" s="9"/>
      <c r="W80" s="9"/>
      <c r="X80" s="9"/>
    </row>
    <row r="81" spans="1:24" ht="13.8" customHeight="1" x14ac:dyDescent="0.25">
      <c r="A81" s="9" t="s">
        <v>238</v>
      </c>
      <c r="B81" s="14" t="s">
        <v>78</v>
      </c>
      <c r="C81" s="11" t="s">
        <v>88</v>
      </c>
      <c r="D81" s="11" t="s">
        <v>236</v>
      </c>
      <c r="E81" s="12" t="s">
        <v>1</v>
      </c>
      <c r="F81" s="108">
        <v>148</v>
      </c>
      <c r="G81" s="13">
        <v>148</v>
      </c>
      <c r="H81" s="13"/>
      <c r="I81" s="13"/>
      <c r="J81" s="13"/>
      <c r="K81" s="13"/>
      <c r="L81" s="13"/>
      <c r="M81" s="13"/>
      <c r="N81" s="13">
        <v>148</v>
      </c>
      <c r="O81" s="13"/>
      <c r="P81" s="13"/>
      <c r="Q81" s="13"/>
      <c r="R81" s="53">
        <f t="shared" si="1"/>
        <v>148</v>
      </c>
      <c r="S81" s="13"/>
      <c r="T81" s="53"/>
      <c r="U81" s="9"/>
      <c r="V81" s="9"/>
      <c r="W81" s="9"/>
      <c r="X81" s="9"/>
    </row>
    <row r="82" spans="1:24" ht="13.8" customHeight="1" x14ac:dyDescent="0.25">
      <c r="A82" s="9" t="s">
        <v>238</v>
      </c>
      <c r="B82" s="14" t="s">
        <v>78</v>
      </c>
      <c r="C82" s="11" t="s">
        <v>81</v>
      </c>
      <c r="D82" s="11" t="s">
        <v>237</v>
      </c>
      <c r="E82" s="12" t="s">
        <v>1</v>
      </c>
      <c r="F82" s="108">
        <v>592.48</v>
      </c>
      <c r="G82" s="13">
        <v>592.48</v>
      </c>
      <c r="H82" s="13"/>
      <c r="I82" s="13"/>
      <c r="J82" s="13"/>
      <c r="K82" s="13"/>
      <c r="L82" s="13"/>
      <c r="M82" s="13"/>
      <c r="N82" s="13">
        <v>592.48</v>
      </c>
      <c r="O82" s="13"/>
      <c r="P82" s="13"/>
      <c r="Q82" s="13"/>
      <c r="R82" s="53">
        <f t="shared" si="1"/>
        <v>592.48</v>
      </c>
      <c r="S82" s="13"/>
      <c r="T82" s="53"/>
      <c r="U82" s="9"/>
      <c r="V82" s="9"/>
      <c r="W82" s="9"/>
      <c r="X82" s="9"/>
    </row>
    <row r="83" spans="1:24" ht="13.8" customHeight="1" x14ac:dyDescent="0.25">
      <c r="A83" s="101"/>
      <c r="B83" s="106"/>
      <c r="C83" s="103"/>
      <c r="D83" s="103"/>
      <c r="E83" s="104"/>
      <c r="F83" s="109">
        <f>SUM(F70:F82)</f>
        <v>4255.2</v>
      </c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53">
        <f t="shared" si="1"/>
        <v>0</v>
      </c>
      <c r="S83" s="13"/>
      <c r="T83" s="53"/>
      <c r="U83" s="9"/>
      <c r="V83" s="9"/>
      <c r="W83" s="9"/>
      <c r="X83" s="9"/>
    </row>
    <row r="84" spans="1:24" ht="13.8" customHeight="1" x14ac:dyDescent="0.25">
      <c r="A84" s="9" t="s">
        <v>243</v>
      </c>
      <c r="B84" s="10" t="s">
        <v>74</v>
      </c>
      <c r="C84" s="11" t="s">
        <v>75</v>
      </c>
      <c r="D84" s="11" t="s">
        <v>76</v>
      </c>
      <c r="E84" s="12" t="s">
        <v>1</v>
      </c>
      <c r="F84" s="108">
        <v>15</v>
      </c>
      <c r="G84" s="13">
        <v>15</v>
      </c>
      <c r="H84" s="13">
        <v>15</v>
      </c>
      <c r="I84" s="13"/>
      <c r="J84" s="13"/>
      <c r="K84" s="13"/>
      <c r="L84" s="13"/>
      <c r="M84" s="13"/>
      <c r="N84" s="13"/>
      <c r="O84" s="13"/>
      <c r="P84" s="13"/>
      <c r="Q84" s="13"/>
      <c r="R84" s="53">
        <f t="shared" si="1"/>
        <v>15</v>
      </c>
      <c r="S84" s="13"/>
      <c r="T84" s="53"/>
      <c r="U84" s="9"/>
      <c r="V84" s="9"/>
      <c r="W84" s="9"/>
      <c r="X84" s="9"/>
    </row>
    <row r="85" spans="1:24" ht="13.8" customHeight="1" x14ac:dyDescent="0.25">
      <c r="A85" s="9" t="s">
        <v>266</v>
      </c>
      <c r="B85" s="10" t="s">
        <v>101</v>
      </c>
      <c r="C85" s="11" t="s">
        <v>113</v>
      </c>
      <c r="D85" s="11" t="s">
        <v>267</v>
      </c>
      <c r="E85" s="12" t="s">
        <v>1</v>
      </c>
      <c r="F85" s="108">
        <v>4.2</v>
      </c>
      <c r="G85" s="13">
        <v>4.2</v>
      </c>
      <c r="H85" s="13"/>
      <c r="I85" s="13"/>
      <c r="J85" s="13"/>
      <c r="K85" s="13"/>
      <c r="L85" s="13"/>
      <c r="M85" s="13">
        <v>4.2</v>
      </c>
      <c r="N85" s="13"/>
      <c r="O85" s="13"/>
      <c r="P85" s="13"/>
      <c r="Q85" s="13"/>
      <c r="R85" s="53">
        <f t="shared" si="1"/>
        <v>4.2</v>
      </c>
      <c r="S85" s="13"/>
      <c r="T85" s="53"/>
      <c r="U85" s="9"/>
      <c r="V85" s="9"/>
      <c r="W85" s="9"/>
      <c r="X85" s="9"/>
    </row>
    <row r="86" spans="1:24" ht="13.8" customHeight="1" x14ac:dyDescent="0.25">
      <c r="A86" s="9" t="s">
        <v>244</v>
      </c>
      <c r="B86" s="14" t="s">
        <v>78</v>
      </c>
      <c r="C86" s="11" t="s">
        <v>81</v>
      </c>
      <c r="D86" s="11" t="s">
        <v>245</v>
      </c>
      <c r="E86" s="12" t="s">
        <v>1</v>
      </c>
      <c r="F86" s="108">
        <v>16.72</v>
      </c>
      <c r="G86" s="13">
        <v>16.72</v>
      </c>
      <c r="H86" s="13">
        <v>16.72</v>
      </c>
      <c r="I86" s="13"/>
      <c r="J86" s="13"/>
      <c r="K86" s="13"/>
      <c r="L86" s="13"/>
      <c r="M86" s="13"/>
      <c r="N86" s="13"/>
      <c r="O86" s="13"/>
      <c r="P86" s="13"/>
      <c r="Q86" s="13"/>
      <c r="R86" s="53">
        <f t="shared" si="1"/>
        <v>16.72</v>
      </c>
      <c r="S86" s="13"/>
      <c r="T86" s="53"/>
      <c r="U86" s="9"/>
      <c r="V86" s="9"/>
      <c r="W86" s="9"/>
      <c r="X86" s="9"/>
    </row>
    <row r="87" spans="1:24" ht="13.8" customHeight="1" x14ac:dyDescent="0.25">
      <c r="A87" s="9" t="s">
        <v>248</v>
      </c>
      <c r="B87" s="14" t="s">
        <v>78</v>
      </c>
      <c r="C87" s="11" t="s">
        <v>121</v>
      </c>
      <c r="D87" s="11" t="s">
        <v>249</v>
      </c>
      <c r="E87" s="12" t="s">
        <v>1</v>
      </c>
      <c r="F87" s="108">
        <v>333.96</v>
      </c>
      <c r="G87" s="13">
        <v>333.96</v>
      </c>
      <c r="H87" s="13"/>
      <c r="I87" s="13"/>
      <c r="J87" s="13"/>
      <c r="K87" s="13">
        <v>102.71</v>
      </c>
      <c r="L87" s="13"/>
      <c r="M87" s="13">
        <v>175.59</v>
      </c>
      <c r="N87" s="13"/>
      <c r="O87" s="13"/>
      <c r="P87" s="13"/>
      <c r="Q87" s="13">
        <v>55.66</v>
      </c>
      <c r="R87" s="53">
        <f t="shared" si="1"/>
        <v>333.96000000000004</v>
      </c>
      <c r="S87" s="13"/>
      <c r="T87" s="53"/>
      <c r="U87" s="9"/>
      <c r="V87" s="9"/>
      <c r="W87" s="9"/>
      <c r="X87" s="9"/>
    </row>
    <row r="88" spans="1:24" ht="13.8" customHeight="1" x14ac:dyDescent="0.25">
      <c r="A88" s="9" t="s">
        <v>265</v>
      </c>
      <c r="B88" s="14" t="s">
        <v>101</v>
      </c>
      <c r="C88" s="11" t="s">
        <v>102</v>
      </c>
      <c r="D88" s="11" t="s">
        <v>269</v>
      </c>
      <c r="E88" s="12" t="s">
        <v>1</v>
      </c>
      <c r="F88" s="108">
        <v>24.07</v>
      </c>
      <c r="G88" s="13">
        <v>24.07</v>
      </c>
      <c r="H88" s="13"/>
      <c r="I88" s="13"/>
      <c r="J88" s="13"/>
      <c r="K88" s="13"/>
      <c r="L88" s="13"/>
      <c r="M88" s="13">
        <v>24.07</v>
      </c>
      <c r="N88" s="13"/>
      <c r="O88" s="13"/>
      <c r="P88" s="13"/>
      <c r="Q88" s="13"/>
      <c r="R88" s="53">
        <f t="shared" si="1"/>
        <v>24.07</v>
      </c>
      <c r="S88" s="13"/>
      <c r="T88" s="53"/>
      <c r="U88" s="9"/>
      <c r="V88" s="9"/>
      <c r="W88" s="9"/>
      <c r="X88" s="9"/>
    </row>
    <row r="89" spans="1:24" ht="13.8" customHeight="1" x14ac:dyDescent="0.25">
      <c r="A89" s="9" t="s">
        <v>250</v>
      </c>
      <c r="B89" s="14" t="s">
        <v>78</v>
      </c>
      <c r="C89" s="11" t="s">
        <v>84</v>
      </c>
      <c r="D89" s="11" t="s">
        <v>251</v>
      </c>
      <c r="E89" s="12" t="s">
        <v>1</v>
      </c>
      <c r="F89" s="108">
        <v>45</v>
      </c>
      <c r="G89" s="13">
        <v>45</v>
      </c>
      <c r="H89" s="13">
        <v>45</v>
      </c>
      <c r="I89" s="13"/>
      <c r="J89" s="13"/>
      <c r="K89" s="13"/>
      <c r="L89" s="13"/>
      <c r="M89" s="13"/>
      <c r="N89" s="13"/>
      <c r="O89" s="13"/>
      <c r="P89" s="13"/>
      <c r="Q89" s="13"/>
      <c r="R89" s="53">
        <f t="shared" si="1"/>
        <v>45</v>
      </c>
      <c r="S89" s="13"/>
      <c r="T89" s="53"/>
      <c r="U89" s="9"/>
      <c r="V89" s="9"/>
      <c r="W89" s="9"/>
      <c r="X89" s="9"/>
    </row>
    <row r="90" spans="1:24" ht="13.8" customHeight="1" x14ac:dyDescent="0.25">
      <c r="A90" s="9" t="s">
        <v>250</v>
      </c>
      <c r="B90" s="14" t="s">
        <v>78</v>
      </c>
      <c r="C90" s="11" t="s">
        <v>252</v>
      </c>
      <c r="D90" s="118" t="s">
        <v>253</v>
      </c>
      <c r="E90" s="12" t="s">
        <v>1</v>
      </c>
      <c r="F90" s="108">
        <v>274.8</v>
      </c>
      <c r="G90" s="13">
        <v>274.8</v>
      </c>
      <c r="H90" s="13"/>
      <c r="I90" s="13"/>
      <c r="J90" s="13"/>
      <c r="K90" s="13"/>
      <c r="L90" s="13"/>
      <c r="M90" s="13">
        <v>229</v>
      </c>
      <c r="N90" s="13"/>
      <c r="O90" s="13"/>
      <c r="P90" s="13"/>
      <c r="Q90" s="13">
        <v>45.8</v>
      </c>
      <c r="R90" s="53">
        <f t="shared" si="1"/>
        <v>274.8</v>
      </c>
      <c r="S90" s="13"/>
      <c r="T90" s="53"/>
      <c r="U90" s="9"/>
      <c r="V90" s="9"/>
      <c r="W90" s="9"/>
      <c r="X90" s="9"/>
    </row>
    <row r="91" spans="1:24" ht="13.8" customHeight="1" x14ac:dyDescent="0.25">
      <c r="A91" s="9" t="s">
        <v>268</v>
      </c>
      <c r="B91" s="14" t="s">
        <v>101</v>
      </c>
      <c r="C91" s="11" t="s">
        <v>210</v>
      </c>
      <c r="D91" s="11" t="s">
        <v>4</v>
      </c>
      <c r="E91" s="12" t="s">
        <v>1</v>
      </c>
      <c r="F91" s="108">
        <v>53.8</v>
      </c>
      <c r="G91" s="13">
        <v>53.8</v>
      </c>
      <c r="H91" s="13"/>
      <c r="I91" s="13"/>
      <c r="J91" s="13"/>
      <c r="K91" s="13"/>
      <c r="L91" s="13"/>
      <c r="M91" s="13"/>
      <c r="N91" s="13"/>
      <c r="O91" s="13">
        <v>51.24</v>
      </c>
      <c r="P91" s="13"/>
      <c r="Q91" s="13">
        <v>2.56</v>
      </c>
      <c r="R91" s="53">
        <f t="shared" si="1"/>
        <v>53.800000000000004</v>
      </c>
      <c r="S91" s="13"/>
      <c r="T91" s="53"/>
      <c r="U91" s="9"/>
      <c r="V91" s="9"/>
      <c r="W91" s="9"/>
      <c r="X91" s="9"/>
    </row>
    <row r="92" spans="1:24" ht="13.8" customHeight="1" x14ac:dyDescent="0.25">
      <c r="A92" s="9" t="s">
        <v>268</v>
      </c>
      <c r="B92" s="14" t="s">
        <v>101</v>
      </c>
      <c r="C92" s="11" t="s">
        <v>210</v>
      </c>
      <c r="D92" s="11" t="s">
        <v>4</v>
      </c>
      <c r="E92" s="12" t="s">
        <v>1</v>
      </c>
      <c r="F92" s="108">
        <v>18.760000000000002</v>
      </c>
      <c r="G92" s="13">
        <v>18.760000000000002</v>
      </c>
      <c r="H92" s="13"/>
      <c r="I92" s="13"/>
      <c r="J92" s="13"/>
      <c r="K92" s="13"/>
      <c r="L92" s="13"/>
      <c r="M92" s="13"/>
      <c r="N92" s="13"/>
      <c r="O92" s="13">
        <v>17.87</v>
      </c>
      <c r="P92" s="13"/>
      <c r="Q92" s="13">
        <v>0.89</v>
      </c>
      <c r="R92" s="53">
        <f t="shared" si="1"/>
        <v>18.760000000000002</v>
      </c>
      <c r="S92" s="13"/>
      <c r="T92" s="53"/>
      <c r="U92" s="9"/>
      <c r="V92" s="9"/>
      <c r="W92" s="9"/>
      <c r="X92" s="9"/>
    </row>
    <row r="93" spans="1:24" ht="13.8" customHeight="1" x14ac:dyDescent="0.25">
      <c r="A93" s="9" t="s">
        <v>254</v>
      </c>
      <c r="B93" s="14" t="s">
        <v>78</v>
      </c>
      <c r="C93" s="11" t="s">
        <v>88</v>
      </c>
      <c r="D93" s="11" t="s">
        <v>255</v>
      </c>
      <c r="E93" s="12" t="s">
        <v>1</v>
      </c>
      <c r="F93" s="108">
        <v>249.6</v>
      </c>
      <c r="G93" s="13">
        <v>249.6</v>
      </c>
      <c r="H93" s="13"/>
      <c r="I93" s="13"/>
      <c r="J93" s="13"/>
      <c r="K93" s="13"/>
      <c r="L93" s="13"/>
      <c r="M93" s="13">
        <v>249.6</v>
      </c>
      <c r="N93" s="13"/>
      <c r="O93" s="13"/>
      <c r="P93" s="13"/>
      <c r="Q93" s="13"/>
      <c r="R93" s="53">
        <f t="shared" si="1"/>
        <v>249.6</v>
      </c>
      <c r="S93" s="13"/>
      <c r="T93" s="53"/>
      <c r="U93" s="9"/>
      <c r="V93" s="9"/>
      <c r="W93" s="9"/>
      <c r="X93" s="9"/>
    </row>
    <row r="94" spans="1:24" ht="13.8" x14ac:dyDescent="0.25">
      <c r="A94" s="9" t="s">
        <v>254</v>
      </c>
      <c r="B94" s="14" t="s">
        <v>78</v>
      </c>
      <c r="C94" s="11" t="s">
        <v>81</v>
      </c>
      <c r="D94" s="11" t="s">
        <v>256</v>
      </c>
      <c r="E94" s="12" t="s">
        <v>1</v>
      </c>
      <c r="F94" s="108">
        <v>998.4</v>
      </c>
      <c r="G94" s="13">
        <v>998.4</v>
      </c>
      <c r="H94" s="13"/>
      <c r="I94" s="13"/>
      <c r="J94" s="13"/>
      <c r="K94" s="13"/>
      <c r="L94" s="13"/>
      <c r="M94" s="13"/>
      <c r="N94" s="13">
        <v>998.4</v>
      </c>
      <c r="O94" s="13"/>
      <c r="P94" s="13"/>
      <c r="Q94" s="13"/>
      <c r="R94" s="53">
        <f t="shared" si="1"/>
        <v>998.4</v>
      </c>
      <c r="S94" s="13"/>
      <c r="T94" s="53"/>
      <c r="U94" s="9"/>
      <c r="V94" s="9"/>
      <c r="W94" s="9"/>
      <c r="X94" s="9"/>
    </row>
    <row r="95" spans="1:24" ht="13.8" x14ac:dyDescent="0.25">
      <c r="A95" s="9" t="s">
        <v>259</v>
      </c>
      <c r="B95" s="14" t="s">
        <v>78</v>
      </c>
      <c r="C95" s="11" t="s">
        <v>257</v>
      </c>
      <c r="D95" s="129" t="s">
        <v>258</v>
      </c>
      <c r="E95" s="12" t="s">
        <v>1</v>
      </c>
      <c r="F95" s="108">
        <v>362</v>
      </c>
      <c r="G95" s="13">
        <v>362</v>
      </c>
      <c r="H95" s="13"/>
      <c r="I95" s="13"/>
      <c r="J95" s="13"/>
      <c r="K95" s="13"/>
      <c r="L95" s="13"/>
      <c r="M95" s="13"/>
      <c r="N95" s="13">
        <v>362</v>
      </c>
      <c r="O95" s="13"/>
      <c r="P95" s="13"/>
      <c r="Q95" s="13"/>
      <c r="R95" s="53">
        <f t="shared" si="1"/>
        <v>362</v>
      </c>
      <c r="S95" s="13"/>
      <c r="T95" s="53"/>
      <c r="U95" s="9"/>
      <c r="V95" s="9"/>
      <c r="W95" s="9"/>
      <c r="X95" s="9"/>
    </row>
    <row r="96" spans="1:24" ht="13.8" x14ac:dyDescent="0.25">
      <c r="A96" s="101"/>
      <c r="B96" s="106"/>
      <c r="C96" s="103"/>
      <c r="D96" s="130"/>
      <c r="E96" s="104"/>
      <c r="F96" s="109">
        <f>SUM(F84:F95)</f>
        <v>2396.31</v>
      </c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53">
        <f t="shared" si="1"/>
        <v>0</v>
      </c>
      <c r="S96" s="13"/>
      <c r="T96" s="53"/>
      <c r="U96" s="9"/>
      <c r="V96" s="9"/>
      <c r="W96" s="9"/>
      <c r="X96" s="9"/>
    </row>
    <row r="97" spans="1:24" ht="13.8" x14ac:dyDescent="0.25">
      <c r="A97" s="9" t="s">
        <v>278</v>
      </c>
      <c r="B97" s="10" t="s">
        <v>74</v>
      </c>
      <c r="C97" s="11" t="s">
        <v>75</v>
      </c>
      <c r="D97" s="11" t="s">
        <v>76</v>
      </c>
      <c r="E97" s="12" t="s">
        <v>1</v>
      </c>
      <c r="F97" s="108">
        <v>15</v>
      </c>
      <c r="G97" s="13">
        <v>15</v>
      </c>
      <c r="H97" s="13">
        <v>15</v>
      </c>
      <c r="I97" s="13"/>
      <c r="J97" s="13"/>
      <c r="K97" s="13"/>
      <c r="L97" s="13"/>
      <c r="M97" s="13"/>
      <c r="N97" s="13"/>
      <c r="O97" s="13"/>
      <c r="P97" s="13"/>
      <c r="Q97" s="13"/>
      <c r="R97" s="53">
        <f t="shared" si="1"/>
        <v>15</v>
      </c>
      <c r="S97" s="13"/>
      <c r="T97" s="53"/>
      <c r="U97" s="9"/>
      <c r="V97" s="9"/>
      <c r="W97" s="9"/>
      <c r="X97" s="9"/>
    </row>
    <row r="98" spans="1:24" ht="13.8" x14ac:dyDescent="0.25">
      <c r="A98" s="9" t="s">
        <v>260</v>
      </c>
      <c r="B98" s="14" t="s">
        <v>78</v>
      </c>
      <c r="C98" s="11" t="s">
        <v>261</v>
      </c>
      <c r="D98" s="129" t="s">
        <v>262</v>
      </c>
      <c r="E98" s="12" t="s">
        <v>1</v>
      </c>
      <c r="F98" s="108">
        <v>146</v>
      </c>
      <c r="G98" s="13">
        <v>146</v>
      </c>
      <c r="H98" s="13"/>
      <c r="I98" s="13"/>
      <c r="J98" s="13">
        <v>146</v>
      </c>
      <c r="K98" s="13"/>
      <c r="L98" s="13"/>
      <c r="M98" s="13"/>
      <c r="N98" s="13"/>
      <c r="O98" s="13"/>
      <c r="P98" s="13"/>
      <c r="Q98" s="13"/>
      <c r="R98" s="53">
        <f t="shared" si="1"/>
        <v>146</v>
      </c>
      <c r="S98" s="13"/>
      <c r="T98" s="53"/>
      <c r="U98" s="9"/>
      <c r="V98" s="9"/>
      <c r="W98" s="9"/>
      <c r="X98" s="9"/>
    </row>
    <row r="99" spans="1:24" ht="13.8" x14ac:dyDescent="0.25">
      <c r="A99" s="9" t="s">
        <v>274</v>
      </c>
      <c r="B99" s="14" t="s">
        <v>101</v>
      </c>
      <c r="C99" s="11" t="s">
        <v>210</v>
      </c>
      <c r="D99" s="11" t="s">
        <v>4</v>
      </c>
      <c r="E99" s="12" t="s">
        <v>1</v>
      </c>
      <c r="F99" s="108">
        <v>45.4</v>
      </c>
      <c r="G99" s="13">
        <v>45.4</v>
      </c>
      <c r="H99" s="13"/>
      <c r="I99" s="13"/>
      <c r="J99" s="13"/>
      <c r="K99" s="13"/>
      <c r="L99" s="13"/>
      <c r="M99" s="13"/>
      <c r="N99" s="13"/>
      <c r="O99" s="13">
        <v>43.24</v>
      </c>
      <c r="P99" s="13"/>
      <c r="Q99" s="13">
        <v>2.16</v>
      </c>
      <c r="R99" s="53">
        <f t="shared" si="1"/>
        <v>45.400000000000006</v>
      </c>
      <c r="S99" s="13"/>
      <c r="T99" s="53"/>
      <c r="U99" s="9"/>
      <c r="V99" s="9"/>
      <c r="W99" s="9"/>
      <c r="X99" s="9"/>
    </row>
    <row r="100" spans="1:24" ht="13.8" x14ac:dyDescent="0.25">
      <c r="A100" s="9" t="s">
        <v>274</v>
      </c>
      <c r="B100" s="14" t="s">
        <v>101</v>
      </c>
      <c r="C100" s="11" t="s">
        <v>210</v>
      </c>
      <c r="D100" s="11" t="s">
        <v>4</v>
      </c>
      <c r="E100" s="12" t="s">
        <v>1</v>
      </c>
      <c r="F100" s="108">
        <v>14.14</v>
      </c>
      <c r="G100" s="13">
        <v>14.14</v>
      </c>
      <c r="H100" s="13"/>
      <c r="I100" s="13"/>
      <c r="J100" s="13"/>
      <c r="K100" s="13"/>
      <c r="L100" s="13"/>
      <c r="M100" s="13"/>
      <c r="N100" s="13"/>
      <c r="O100" s="13">
        <v>13.47</v>
      </c>
      <c r="P100" s="13"/>
      <c r="Q100" s="13">
        <v>0.67</v>
      </c>
      <c r="R100" s="53">
        <f t="shared" si="1"/>
        <v>14.14</v>
      </c>
      <c r="S100" s="13"/>
      <c r="T100" s="53"/>
      <c r="U100" s="9"/>
      <c r="V100" s="9"/>
      <c r="W100" s="9"/>
      <c r="X100" s="9"/>
    </row>
    <row r="101" spans="1:24" ht="13.8" x14ac:dyDescent="0.25">
      <c r="A101" s="9" t="s">
        <v>275</v>
      </c>
      <c r="B101" s="14" t="s">
        <v>101</v>
      </c>
      <c r="C101" s="11" t="s">
        <v>276</v>
      </c>
      <c r="D101" s="11" t="s">
        <v>277</v>
      </c>
      <c r="E101" s="12" t="s">
        <v>1</v>
      </c>
      <c r="F101" s="108">
        <v>101.78</v>
      </c>
      <c r="G101" s="13">
        <v>101.78</v>
      </c>
      <c r="H101" s="13"/>
      <c r="I101" s="13"/>
      <c r="J101" s="13"/>
      <c r="K101" s="13"/>
      <c r="L101" s="13"/>
      <c r="M101" s="13">
        <v>96.93</v>
      </c>
      <c r="N101" s="13"/>
      <c r="O101" s="13"/>
      <c r="P101" s="13"/>
      <c r="Q101" s="13">
        <v>4.8499999999999996</v>
      </c>
      <c r="R101" s="53">
        <f>SUM(H101:Q101)</f>
        <v>101.78</v>
      </c>
      <c r="S101" s="13"/>
      <c r="T101" s="53"/>
      <c r="U101" s="9"/>
      <c r="V101" s="9"/>
      <c r="W101" s="9"/>
      <c r="X101" s="9"/>
    </row>
    <row r="102" spans="1:24" ht="13.8" x14ac:dyDescent="0.25">
      <c r="A102" s="9" t="s">
        <v>271</v>
      </c>
      <c r="B102" s="14" t="s">
        <v>78</v>
      </c>
      <c r="C102" s="11" t="s">
        <v>88</v>
      </c>
      <c r="D102" s="129" t="s">
        <v>263</v>
      </c>
      <c r="E102" s="12" t="s">
        <v>1</v>
      </c>
      <c r="F102" s="108">
        <v>203.8</v>
      </c>
      <c r="G102" s="13">
        <v>203.8</v>
      </c>
      <c r="H102" s="13"/>
      <c r="I102" s="13"/>
      <c r="J102" s="13"/>
      <c r="K102" s="13"/>
      <c r="L102" s="13"/>
      <c r="M102" s="13"/>
      <c r="N102" s="13">
        <v>203.8</v>
      </c>
      <c r="O102" s="13"/>
      <c r="P102" s="13"/>
      <c r="Q102" s="13"/>
      <c r="R102" s="53">
        <f t="shared" si="1"/>
        <v>203.8</v>
      </c>
      <c r="S102" s="13"/>
      <c r="T102" s="53"/>
      <c r="U102" s="9"/>
      <c r="V102" s="9"/>
      <c r="W102" s="9"/>
      <c r="X102" s="9"/>
    </row>
    <row r="103" spans="1:24" ht="13.8" x14ac:dyDescent="0.25">
      <c r="A103" s="9" t="s">
        <v>271</v>
      </c>
      <c r="B103" s="14" t="s">
        <v>78</v>
      </c>
      <c r="C103" s="11" t="s">
        <v>81</v>
      </c>
      <c r="D103" s="129" t="s">
        <v>264</v>
      </c>
      <c r="E103" s="12" t="s">
        <v>1</v>
      </c>
      <c r="F103" s="108">
        <v>1127.1199999999999</v>
      </c>
      <c r="G103" s="13">
        <v>1127.1199999999999</v>
      </c>
      <c r="H103" s="13">
        <v>500</v>
      </c>
      <c r="I103" s="13"/>
      <c r="J103" s="13"/>
      <c r="K103" s="13"/>
      <c r="L103" s="13"/>
      <c r="M103" s="13"/>
      <c r="N103" s="13">
        <v>627.12</v>
      </c>
      <c r="O103" s="13"/>
      <c r="P103" s="13"/>
      <c r="Q103" s="13"/>
      <c r="R103" s="53">
        <f t="shared" si="1"/>
        <v>1127.1199999999999</v>
      </c>
      <c r="S103" s="13"/>
      <c r="T103" s="53"/>
      <c r="U103" s="9"/>
      <c r="V103" s="9"/>
      <c r="W103" s="9"/>
      <c r="X103" s="9"/>
    </row>
    <row r="104" spans="1:24" ht="13.8" x14ac:dyDescent="0.25">
      <c r="A104" s="101"/>
      <c r="B104" s="106"/>
      <c r="C104" s="103"/>
      <c r="D104" s="130"/>
      <c r="E104" s="104"/>
      <c r="F104" s="109">
        <f>SUM(F97:F103)</f>
        <v>1653.24</v>
      </c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53">
        <f t="shared" si="1"/>
        <v>0</v>
      </c>
      <c r="S104" s="13"/>
      <c r="T104" s="53"/>
      <c r="U104" s="9"/>
      <c r="V104" s="9"/>
      <c r="W104" s="9"/>
      <c r="X104" s="9"/>
    </row>
    <row r="105" spans="1:24" ht="13.8" x14ac:dyDescent="0.25">
      <c r="A105" s="9" t="s">
        <v>279</v>
      </c>
      <c r="B105" s="10" t="s">
        <v>74</v>
      </c>
      <c r="C105" s="11" t="s">
        <v>75</v>
      </c>
      <c r="D105" s="11" t="s">
        <v>76</v>
      </c>
      <c r="E105" s="12" t="s">
        <v>1</v>
      </c>
      <c r="F105" s="108">
        <v>15</v>
      </c>
      <c r="G105" s="13">
        <v>15</v>
      </c>
      <c r="H105" s="13">
        <v>15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53">
        <f t="shared" si="1"/>
        <v>15</v>
      </c>
      <c r="S105" s="13"/>
      <c r="T105" s="53"/>
      <c r="U105" s="9"/>
      <c r="V105" s="9"/>
      <c r="W105" s="9"/>
      <c r="X105" s="9"/>
    </row>
    <row r="106" spans="1:24" ht="13.8" x14ac:dyDescent="0.25">
      <c r="A106" s="9" t="s">
        <v>279</v>
      </c>
      <c r="B106" s="14" t="s">
        <v>78</v>
      </c>
      <c r="C106" s="11" t="s">
        <v>121</v>
      </c>
      <c r="D106" s="11" t="s">
        <v>280</v>
      </c>
      <c r="E106" s="12" t="s">
        <v>1</v>
      </c>
      <c r="F106" s="108">
        <v>285.43</v>
      </c>
      <c r="G106" s="13">
        <v>285.43</v>
      </c>
      <c r="H106" s="13"/>
      <c r="I106" s="13"/>
      <c r="J106" s="13"/>
      <c r="K106" s="13">
        <v>237.86</v>
      </c>
      <c r="L106" s="13"/>
      <c r="M106" s="13"/>
      <c r="N106" s="13"/>
      <c r="O106" s="13"/>
      <c r="P106" s="13"/>
      <c r="Q106" s="13">
        <v>47.57</v>
      </c>
      <c r="R106" s="53">
        <f t="shared" si="1"/>
        <v>285.43</v>
      </c>
      <c r="S106" s="13"/>
      <c r="T106" s="53"/>
      <c r="U106" s="9"/>
      <c r="V106" s="9"/>
      <c r="W106" s="9"/>
      <c r="X106" s="9"/>
    </row>
    <row r="107" spans="1:24" ht="13.8" x14ac:dyDescent="0.25">
      <c r="A107" s="9" t="s">
        <v>289</v>
      </c>
      <c r="B107" s="14" t="s">
        <v>101</v>
      </c>
      <c r="C107" s="11" t="s">
        <v>290</v>
      </c>
      <c r="D107" s="11" t="s">
        <v>4</v>
      </c>
      <c r="E107" s="12" t="s">
        <v>1</v>
      </c>
      <c r="F107" s="108">
        <v>47.29</v>
      </c>
      <c r="G107" s="13">
        <v>47.29</v>
      </c>
      <c r="H107" s="13"/>
      <c r="I107" s="13"/>
      <c r="J107" s="13"/>
      <c r="K107" s="13"/>
      <c r="L107" s="13"/>
      <c r="M107" s="13"/>
      <c r="N107" s="13"/>
      <c r="O107" s="13">
        <v>45.04</v>
      </c>
      <c r="P107" s="13"/>
      <c r="Q107" s="13">
        <v>2.25</v>
      </c>
      <c r="R107" s="53">
        <f t="shared" si="1"/>
        <v>47.29</v>
      </c>
      <c r="S107" s="13"/>
      <c r="T107" s="53"/>
      <c r="U107" s="9"/>
      <c r="V107" s="9"/>
      <c r="W107" s="9"/>
      <c r="X107" s="9"/>
    </row>
    <row r="108" spans="1:24" ht="13.8" x14ac:dyDescent="0.25">
      <c r="A108" s="9" t="s">
        <v>289</v>
      </c>
      <c r="B108" s="14" t="s">
        <v>101</v>
      </c>
      <c r="C108" s="11" t="s">
        <v>290</v>
      </c>
      <c r="D108" s="11" t="s">
        <v>4</v>
      </c>
      <c r="E108" s="12" t="s">
        <v>1</v>
      </c>
      <c r="F108" s="108">
        <v>14.5</v>
      </c>
      <c r="G108" s="13">
        <v>14.5</v>
      </c>
      <c r="H108" s="13"/>
      <c r="I108" s="13"/>
      <c r="J108" s="13"/>
      <c r="K108" s="13"/>
      <c r="L108" s="13"/>
      <c r="M108" s="13"/>
      <c r="N108" s="13"/>
      <c r="O108" s="13">
        <v>13.81</v>
      </c>
      <c r="P108" s="13"/>
      <c r="Q108" s="13">
        <v>0.69</v>
      </c>
      <c r="R108" s="53">
        <f t="shared" si="1"/>
        <v>14.5</v>
      </c>
      <c r="S108" s="13"/>
      <c r="T108" s="53"/>
      <c r="U108" s="9"/>
      <c r="V108" s="9"/>
      <c r="W108" s="9"/>
      <c r="X108" s="9"/>
    </row>
    <row r="109" spans="1:24" ht="13.8" x14ac:dyDescent="0.25">
      <c r="A109" s="9" t="s">
        <v>281</v>
      </c>
      <c r="B109" s="14" t="s">
        <v>78</v>
      </c>
      <c r="C109" s="11" t="s">
        <v>81</v>
      </c>
      <c r="D109" s="129" t="s">
        <v>282</v>
      </c>
      <c r="E109" s="12" t="s">
        <v>1</v>
      </c>
      <c r="F109" s="108">
        <v>49.62</v>
      </c>
      <c r="G109" s="13">
        <v>49.62</v>
      </c>
      <c r="H109" s="13">
        <v>49.62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53">
        <f t="shared" si="1"/>
        <v>49.62</v>
      </c>
      <c r="S109" s="13"/>
      <c r="T109" s="53"/>
      <c r="U109" s="9"/>
      <c r="V109" s="9"/>
      <c r="W109" s="9"/>
      <c r="X109" s="9"/>
    </row>
    <row r="110" spans="1:24" ht="13.8" x14ac:dyDescent="0.25">
      <c r="A110" s="9" t="s">
        <v>281</v>
      </c>
      <c r="B110" s="14" t="s">
        <v>101</v>
      </c>
      <c r="C110" s="11" t="s">
        <v>276</v>
      </c>
      <c r="D110" s="11" t="s">
        <v>338</v>
      </c>
      <c r="E110" s="12" t="s">
        <v>1</v>
      </c>
      <c r="F110" s="108">
        <v>101.19</v>
      </c>
      <c r="G110" s="13">
        <v>101.19</v>
      </c>
      <c r="H110" s="13"/>
      <c r="I110" s="13"/>
      <c r="J110" s="13"/>
      <c r="K110" s="13"/>
      <c r="L110" s="13"/>
      <c r="M110" s="13">
        <v>96.37</v>
      </c>
      <c r="N110" s="13"/>
      <c r="O110" s="13"/>
      <c r="P110" s="13"/>
      <c r="Q110" s="13">
        <v>4.82</v>
      </c>
      <c r="R110" s="53">
        <f t="shared" si="1"/>
        <v>101.19</v>
      </c>
      <c r="S110" s="13"/>
      <c r="T110" s="53"/>
      <c r="U110" s="9"/>
      <c r="V110" s="9"/>
      <c r="W110" s="9"/>
      <c r="X110" s="9"/>
    </row>
    <row r="111" spans="1:24" ht="13.8" x14ac:dyDescent="0.25">
      <c r="A111" s="9" t="s">
        <v>283</v>
      </c>
      <c r="B111" s="14" t="s">
        <v>78</v>
      </c>
      <c r="C111" s="131" t="s">
        <v>284</v>
      </c>
      <c r="D111" s="11" t="s">
        <v>285</v>
      </c>
      <c r="E111" s="12" t="s">
        <v>1</v>
      </c>
      <c r="F111" s="108">
        <v>462</v>
      </c>
      <c r="G111" s="13">
        <v>462</v>
      </c>
      <c r="H111" s="13"/>
      <c r="I111" s="13"/>
      <c r="J111" s="13"/>
      <c r="K111" s="13"/>
      <c r="L111" s="13">
        <v>385</v>
      </c>
      <c r="M111" s="13"/>
      <c r="N111" s="13"/>
      <c r="O111" s="13"/>
      <c r="P111" s="13"/>
      <c r="Q111" s="13">
        <v>77</v>
      </c>
      <c r="R111" s="53">
        <f t="shared" si="1"/>
        <v>462</v>
      </c>
      <c r="S111" s="13"/>
      <c r="T111" s="13"/>
      <c r="U111" s="9"/>
      <c r="V111" s="9"/>
      <c r="W111" s="9"/>
      <c r="X111" s="9"/>
    </row>
    <row r="112" spans="1:24" ht="13.8" x14ac:dyDescent="0.25">
      <c r="A112" s="9" t="s">
        <v>286</v>
      </c>
      <c r="B112" s="14" t="s">
        <v>101</v>
      </c>
      <c r="C112" s="11" t="s">
        <v>292</v>
      </c>
      <c r="D112" s="11" t="s">
        <v>293</v>
      </c>
      <c r="E112" s="12" t="s">
        <v>1</v>
      </c>
      <c r="F112" s="108">
        <v>35</v>
      </c>
      <c r="G112" s="13">
        <v>35</v>
      </c>
      <c r="H112" s="13">
        <v>35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53">
        <f t="shared" si="1"/>
        <v>35</v>
      </c>
      <c r="S112" s="13"/>
      <c r="T112" s="13"/>
      <c r="U112" s="9"/>
      <c r="V112" s="9"/>
      <c r="W112" s="9"/>
      <c r="X112" s="9"/>
    </row>
    <row r="113" spans="1:24" ht="13.8" x14ac:dyDescent="0.25">
      <c r="A113" s="9" t="s">
        <v>286</v>
      </c>
      <c r="B113" s="14" t="s">
        <v>78</v>
      </c>
      <c r="C113" s="11" t="s">
        <v>88</v>
      </c>
      <c r="D113" s="11" t="s">
        <v>287</v>
      </c>
      <c r="E113" s="12" t="s">
        <v>1</v>
      </c>
      <c r="F113" s="108">
        <v>158.19999999999999</v>
      </c>
      <c r="G113" s="13">
        <v>158.19999999999999</v>
      </c>
      <c r="H113" s="13"/>
      <c r="I113" s="13"/>
      <c r="J113" s="13"/>
      <c r="K113" s="13"/>
      <c r="L113" s="13"/>
      <c r="M113" s="13"/>
      <c r="N113" s="13">
        <v>158.19999999999999</v>
      </c>
      <c r="O113" s="13"/>
      <c r="P113" s="13"/>
      <c r="Q113" s="13"/>
      <c r="R113" s="53">
        <f t="shared" si="1"/>
        <v>158.19999999999999</v>
      </c>
      <c r="S113" s="13"/>
      <c r="T113" s="13"/>
      <c r="U113" s="9"/>
      <c r="V113" s="9"/>
      <c r="W113" s="9"/>
      <c r="X113" s="9"/>
    </row>
    <row r="114" spans="1:24" ht="13.8" x14ac:dyDescent="0.25">
      <c r="A114" s="9" t="s">
        <v>286</v>
      </c>
      <c r="B114" s="14" t="s">
        <v>78</v>
      </c>
      <c r="C114" s="11" t="s">
        <v>81</v>
      </c>
      <c r="D114" s="11" t="s">
        <v>288</v>
      </c>
      <c r="E114" s="12" t="s">
        <v>1</v>
      </c>
      <c r="F114" s="108">
        <v>632.72</v>
      </c>
      <c r="G114" s="13">
        <v>632.72</v>
      </c>
      <c r="H114" s="13"/>
      <c r="I114" s="13"/>
      <c r="J114" s="13"/>
      <c r="K114" s="13"/>
      <c r="L114" s="13"/>
      <c r="M114" s="13"/>
      <c r="N114" s="13">
        <v>632.72</v>
      </c>
      <c r="O114" s="13"/>
      <c r="P114" s="13"/>
      <c r="Q114" s="13"/>
      <c r="R114" s="53">
        <f t="shared" si="1"/>
        <v>632.72</v>
      </c>
      <c r="S114" s="13"/>
      <c r="T114" s="13"/>
      <c r="U114" s="9"/>
      <c r="V114" s="9"/>
      <c r="W114" s="9"/>
      <c r="X114" s="9"/>
    </row>
    <row r="115" spans="1:24" ht="13.8" x14ac:dyDescent="0.25">
      <c r="A115" s="101"/>
      <c r="B115" s="106"/>
      <c r="C115" s="103"/>
      <c r="D115" s="103"/>
      <c r="E115" s="104"/>
      <c r="F115" s="109">
        <f>SUM(F105:F114)</f>
        <v>1800.95</v>
      </c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53">
        <f t="shared" si="1"/>
        <v>0</v>
      </c>
      <c r="S115" s="13"/>
      <c r="T115" s="13"/>
      <c r="U115" s="9"/>
      <c r="V115" s="9"/>
      <c r="W115" s="9"/>
      <c r="X115" s="9"/>
    </row>
    <row r="116" spans="1:24" ht="13.8" x14ac:dyDescent="0.25">
      <c r="A116" s="9" t="s">
        <v>291</v>
      </c>
      <c r="B116" s="10" t="s">
        <v>74</v>
      </c>
      <c r="C116" s="11" t="s">
        <v>75</v>
      </c>
      <c r="D116" s="11" t="s">
        <v>76</v>
      </c>
      <c r="E116" s="12" t="s">
        <v>1</v>
      </c>
      <c r="F116" s="108">
        <v>15</v>
      </c>
      <c r="G116" s="13">
        <v>15</v>
      </c>
      <c r="H116" s="13">
        <v>15</v>
      </c>
      <c r="I116" s="13"/>
      <c r="J116" s="13"/>
      <c r="K116" s="13"/>
      <c r="L116" s="13"/>
      <c r="M116" s="13"/>
      <c r="N116" s="13"/>
      <c r="O116" s="13"/>
      <c r="P116" s="13"/>
      <c r="Q116" s="13"/>
      <c r="R116" s="53">
        <f t="shared" si="1"/>
        <v>15</v>
      </c>
      <c r="S116" s="13"/>
      <c r="T116" s="13"/>
      <c r="U116" s="9"/>
      <c r="V116" s="9"/>
      <c r="W116" s="9"/>
      <c r="X116" s="9"/>
    </row>
    <row r="117" spans="1:24" ht="13.8" x14ac:dyDescent="0.25">
      <c r="A117" s="9" t="s">
        <v>313</v>
      </c>
      <c r="B117" s="14" t="s">
        <v>101</v>
      </c>
      <c r="C117" s="11" t="s">
        <v>290</v>
      </c>
      <c r="D117" s="11" t="s">
        <v>4</v>
      </c>
      <c r="E117" s="12" t="s">
        <v>1</v>
      </c>
      <c r="F117" s="108">
        <v>49.39</v>
      </c>
      <c r="G117" s="13">
        <v>49.39</v>
      </c>
      <c r="H117" s="13"/>
      <c r="I117" s="13"/>
      <c r="J117" s="13"/>
      <c r="K117" s="13"/>
      <c r="L117" s="13"/>
      <c r="M117" s="13"/>
      <c r="N117" s="13"/>
      <c r="O117" s="13">
        <v>47.04</v>
      </c>
      <c r="P117" s="13"/>
      <c r="Q117" s="13">
        <v>2.35</v>
      </c>
      <c r="R117" s="53">
        <f t="shared" si="1"/>
        <v>49.39</v>
      </c>
      <c r="S117" s="13"/>
      <c r="T117" s="13"/>
      <c r="U117" s="9"/>
      <c r="V117" s="9"/>
      <c r="W117" s="9"/>
      <c r="X117" s="9"/>
    </row>
    <row r="118" spans="1:24" ht="13.8" x14ac:dyDescent="0.25">
      <c r="A118" s="9" t="s">
        <v>314</v>
      </c>
      <c r="B118" s="14" t="s">
        <v>101</v>
      </c>
      <c r="C118" s="11" t="s">
        <v>290</v>
      </c>
      <c r="D118" s="11" t="s">
        <v>4</v>
      </c>
      <c r="E118" s="12" t="s">
        <v>1</v>
      </c>
      <c r="F118" s="108">
        <v>14.87</v>
      </c>
      <c r="G118" s="13">
        <v>14.87</v>
      </c>
      <c r="H118" s="13"/>
      <c r="I118" s="13"/>
      <c r="J118" s="13"/>
      <c r="K118" s="13"/>
      <c r="L118" s="13"/>
      <c r="M118" s="13"/>
      <c r="N118" s="13"/>
      <c r="O118" s="13">
        <v>14.16</v>
      </c>
      <c r="P118" s="13"/>
      <c r="Q118" s="13">
        <v>0.71</v>
      </c>
      <c r="R118" s="53">
        <f t="shared" si="1"/>
        <v>14.870000000000001</v>
      </c>
      <c r="S118" s="13"/>
      <c r="T118" s="13"/>
      <c r="U118" s="9"/>
      <c r="V118" s="9"/>
      <c r="W118" s="9"/>
      <c r="X118" s="9"/>
    </row>
    <row r="119" spans="1:24" ht="13.8" x14ac:dyDescent="0.25">
      <c r="A119" s="9" t="s">
        <v>295</v>
      </c>
      <c r="B119" s="14" t="s">
        <v>78</v>
      </c>
      <c r="C119" s="11" t="s">
        <v>232</v>
      </c>
      <c r="D119" s="11" t="s">
        <v>296</v>
      </c>
      <c r="E119" s="12" t="s">
        <v>1</v>
      </c>
      <c r="F119" s="108">
        <v>946</v>
      </c>
      <c r="G119" s="13">
        <v>946</v>
      </c>
      <c r="H119" s="13"/>
      <c r="I119" s="13"/>
      <c r="J119" s="13"/>
      <c r="K119" s="13"/>
      <c r="L119" s="13"/>
      <c r="M119" s="13"/>
      <c r="N119" s="13"/>
      <c r="O119" s="13"/>
      <c r="P119" s="13">
        <v>788.33</v>
      </c>
      <c r="Q119" s="13">
        <v>157.66999999999999</v>
      </c>
      <c r="R119" s="53">
        <f t="shared" si="1"/>
        <v>946</v>
      </c>
      <c r="S119" s="13"/>
      <c r="T119" s="13"/>
      <c r="U119" s="9"/>
      <c r="V119" s="9"/>
      <c r="W119" s="9"/>
      <c r="X119" s="9"/>
    </row>
    <row r="120" spans="1:24" ht="13.8" x14ac:dyDescent="0.25">
      <c r="A120" s="9" t="s">
        <v>295</v>
      </c>
      <c r="B120" s="14" t="s">
        <v>78</v>
      </c>
      <c r="C120" s="11" t="s">
        <v>84</v>
      </c>
      <c r="D120" s="11" t="s">
        <v>297</v>
      </c>
      <c r="E120" s="12" t="s">
        <v>1</v>
      </c>
      <c r="F120" s="108">
        <v>10</v>
      </c>
      <c r="G120" s="13">
        <v>10</v>
      </c>
      <c r="H120" s="13">
        <v>10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53">
        <f t="shared" si="1"/>
        <v>10</v>
      </c>
      <c r="S120" s="13"/>
      <c r="T120" s="13"/>
      <c r="U120" s="9"/>
      <c r="V120" s="9"/>
      <c r="W120" s="9"/>
      <c r="X120" s="9"/>
    </row>
    <row r="121" spans="1:24" ht="13.8" x14ac:dyDescent="0.25">
      <c r="A121" s="9" t="s">
        <v>295</v>
      </c>
      <c r="B121" s="14" t="s">
        <v>78</v>
      </c>
      <c r="C121" s="11" t="s">
        <v>84</v>
      </c>
      <c r="D121" s="11" t="s">
        <v>298</v>
      </c>
      <c r="E121" s="12" t="s">
        <v>1</v>
      </c>
      <c r="F121" s="108">
        <v>10</v>
      </c>
      <c r="G121" s="13">
        <v>10</v>
      </c>
      <c r="H121" s="13">
        <v>10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53">
        <f t="shared" si="1"/>
        <v>10</v>
      </c>
      <c r="S121" s="13"/>
      <c r="T121" s="13"/>
      <c r="U121" s="9"/>
      <c r="V121" s="9"/>
      <c r="W121" s="9"/>
      <c r="X121" s="9"/>
    </row>
    <row r="122" spans="1:24" ht="13.8" x14ac:dyDescent="0.25">
      <c r="A122" s="9" t="s">
        <v>295</v>
      </c>
      <c r="B122" s="14" t="s">
        <v>78</v>
      </c>
      <c r="C122" s="11" t="s">
        <v>81</v>
      </c>
      <c r="D122" s="11" t="s">
        <v>299</v>
      </c>
      <c r="E122" s="12" t="s">
        <v>1</v>
      </c>
      <c r="F122" s="108">
        <v>45.76</v>
      </c>
      <c r="G122" s="13">
        <v>45.76</v>
      </c>
      <c r="H122" s="13">
        <v>36.22</v>
      </c>
      <c r="I122" s="13"/>
      <c r="J122" s="13"/>
      <c r="K122" s="13"/>
      <c r="L122" s="13"/>
      <c r="M122" s="13">
        <v>7.95</v>
      </c>
      <c r="N122" s="13"/>
      <c r="O122" s="13"/>
      <c r="P122" s="13"/>
      <c r="Q122" s="13">
        <v>1.59</v>
      </c>
      <c r="R122" s="53">
        <f t="shared" si="1"/>
        <v>45.760000000000005</v>
      </c>
      <c r="S122" s="13"/>
      <c r="T122" s="13"/>
      <c r="U122" s="9"/>
      <c r="V122" s="9"/>
      <c r="W122" s="9"/>
      <c r="X122" s="9"/>
    </row>
    <row r="123" spans="1:24" ht="13.8" x14ac:dyDescent="0.25">
      <c r="A123" s="9" t="s">
        <v>300</v>
      </c>
      <c r="B123" s="14" t="s">
        <v>78</v>
      </c>
      <c r="C123" s="11" t="s">
        <v>301</v>
      </c>
      <c r="D123" s="11" t="s">
        <v>302</v>
      </c>
      <c r="E123" s="12" t="s">
        <v>1</v>
      </c>
      <c r="F123" s="108">
        <v>49.44</v>
      </c>
      <c r="G123" s="13">
        <v>49.44</v>
      </c>
      <c r="H123" s="13"/>
      <c r="I123" s="13">
        <v>41.2</v>
      </c>
      <c r="J123" s="13"/>
      <c r="K123" s="13"/>
      <c r="L123" s="13"/>
      <c r="M123" s="13"/>
      <c r="N123" s="13"/>
      <c r="O123" s="13"/>
      <c r="P123" s="13"/>
      <c r="Q123" s="13">
        <v>8.24</v>
      </c>
      <c r="R123" s="53">
        <f t="shared" si="1"/>
        <v>49.440000000000005</v>
      </c>
      <c r="S123" s="13"/>
      <c r="T123" s="13"/>
      <c r="U123" s="9"/>
      <c r="V123" s="9"/>
      <c r="W123" s="9"/>
      <c r="X123" s="9"/>
    </row>
    <row r="124" spans="1:24" ht="13.8" x14ac:dyDescent="0.25">
      <c r="A124" s="9" t="s">
        <v>300</v>
      </c>
      <c r="B124" s="14" t="s">
        <v>78</v>
      </c>
      <c r="C124" s="11" t="s">
        <v>88</v>
      </c>
      <c r="D124" s="11" t="s">
        <v>303</v>
      </c>
      <c r="E124" s="12" t="s">
        <v>1</v>
      </c>
      <c r="F124" s="108">
        <v>158.19999999999999</v>
      </c>
      <c r="G124" s="13">
        <v>158.19999999999999</v>
      </c>
      <c r="H124" s="13"/>
      <c r="I124" s="13"/>
      <c r="J124" s="13"/>
      <c r="K124" s="13"/>
      <c r="L124" s="13"/>
      <c r="M124" s="13"/>
      <c r="N124" s="13">
        <v>158.19999999999999</v>
      </c>
      <c r="O124" s="13"/>
      <c r="P124" s="13"/>
      <c r="Q124" s="13"/>
      <c r="R124" s="53">
        <f t="shared" si="1"/>
        <v>158.19999999999999</v>
      </c>
      <c r="S124" s="13"/>
      <c r="T124" s="13"/>
      <c r="U124" s="9"/>
      <c r="V124" s="9"/>
      <c r="W124" s="9"/>
      <c r="X124" s="9"/>
    </row>
    <row r="125" spans="1:24" ht="13.8" x14ac:dyDescent="0.25">
      <c r="A125" s="9" t="s">
        <v>305</v>
      </c>
      <c r="B125" s="14" t="s">
        <v>78</v>
      </c>
      <c r="C125" s="11" t="s">
        <v>81</v>
      </c>
      <c r="D125" s="11" t="s">
        <v>304</v>
      </c>
      <c r="E125" s="12" t="s">
        <v>1</v>
      </c>
      <c r="F125" s="108">
        <v>632.72</v>
      </c>
      <c r="G125" s="13">
        <v>632.72</v>
      </c>
      <c r="H125" s="13"/>
      <c r="I125" s="13"/>
      <c r="J125" s="13"/>
      <c r="K125" s="13"/>
      <c r="L125" s="13"/>
      <c r="M125" s="13"/>
      <c r="N125" s="13">
        <v>632.72</v>
      </c>
      <c r="O125" s="13"/>
      <c r="P125" s="13"/>
      <c r="Q125" s="13"/>
      <c r="R125" s="53">
        <f>SUM(H125:Q125)</f>
        <v>632.72</v>
      </c>
      <c r="S125" s="13"/>
      <c r="T125" s="13"/>
      <c r="U125" s="9"/>
      <c r="V125" s="9"/>
      <c r="W125" s="9"/>
      <c r="X125" s="9"/>
    </row>
    <row r="126" spans="1:24" ht="13.8" x14ac:dyDescent="0.25">
      <c r="A126" s="101"/>
      <c r="B126" s="106"/>
      <c r="C126" s="103"/>
      <c r="D126" s="103"/>
      <c r="E126" s="104"/>
      <c r="F126" s="109">
        <f>SUM(F116:F125)</f>
        <v>1931.38</v>
      </c>
      <c r="G126" s="101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53">
        <f t="shared" ref="R126:R136" si="2">SUM(H126:Q126)</f>
        <v>0</v>
      </c>
      <c r="S126" s="13"/>
      <c r="T126" s="13"/>
      <c r="U126" s="9"/>
      <c r="V126" s="9"/>
      <c r="W126" s="9"/>
      <c r="X126" s="9"/>
    </row>
    <row r="127" spans="1:24" ht="13.8" x14ac:dyDescent="0.25">
      <c r="A127" s="9" t="s">
        <v>309</v>
      </c>
      <c r="B127" s="10" t="s">
        <v>74</v>
      </c>
      <c r="C127" s="11" t="s">
        <v>75</v>
      </c>
      <c r="D127" s="11" t="s">
        <v>76</v>
      </c>
      <c r="E127" s="12" t="s">
        <v>1</v>
      </c>
      <c r="F127" s="108">
        <v>15</v>
      </c>
      <c r="G127" s="13">
        <v>15</v>
      </c>
      <c r="H127" s="13">
        <v>15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53">
        <f t="shared" si="2"/>
        <v>15</v>
      </c>
      <c r="S127" s="13"/>
      <c r="T127" s="13"/>
      <c r="U127" s="9"/>
      <c r="V127" s="9"/>
      <c r="W127" s="9"/>
      <c r="X127" s="9"/>
    </row>
    <row r="128" spans="1:24" ht="13.8" x14ac:dyDescent="0.25">
      <c r="A128" s="9" t="s">
        <v>310</v>
      </c>
      <c r="B128" s="14" t="s">
        <v>78</v>
      </c>
      <c r="C128" s="11" t="s">
        <v>306</v>
      </c>
      <c r="D128" s="11" t="s">
        <v>307</v>
      </c>
      <c r="E128" s="12" t="s">
        <v>1</v>
      </c>
      <c r="F128" s="108">
        <v>302.64999999999998</v>
      </c>
      <c r="G128" s="127">
        <v>302.64999999999998</v>
      </c>
      <c r="H128" s="13"/>
      <c r="I128" s="13"/>
      <c r="J128" s="13"/>
      <c r="K128" s="13"/>
      <c r="L128" s="13"/>
      <c r="M128" s="13"/>
      <c r="N128" s="13"/>
      <c r="O128" s="13"/>
      <c r="P128" s="13">
        <v>252.21</v>
      </c>
      <c r="Q128" s="13">
        <v>50.44</v>
      </c>
      <c r="R128" s="53">
        <f t="shared" si="2"/>
        <v>302.64999999999998</v>
      </c>
      <c r="S128" s="13"/>
      <c r="T128" s="13"/>
      <c r="U128" s="9"/>
      <c r="V128" s="9"/>
      <c r="W128" s="9"/>
      <c r="X128" s="9"/>
    </row>
    <row r="129" spans="1:24" ht="13.8" x14ac:dyDescent="0.25">
      <c r="A129" s="9" t="s">
        <v>310</v>
      </c>
      <c r="B129" s="14" t="s">
        <v>78</v>
      </c>
      <c r="C129" s="11" t="s">
        <v>306</v>
      </c>
      <c r="D129" s="11" t="s">
        <v>308</v>
      </c>
      <c r="E129" s="12" t="s">
        <v>1</v>
      </c>
      <c r="F129" s="108">
        <v>150</v>
      </c>
      <c r="G129" s="127">
        <v>150</v>
      </c>
      <c r="H129" s="13"/>
      <c r="I129" s="13">
        <v>150</v>
      </c>
      <c r="J129" s="13"/>
      <c r="K129" s="13"/>
      <c r="L129" s="13"/>
      <c r="M129" s="13"/>
      <c r="N129" s="13"/>
      <c r="O129" s="13"/>
      <c r="P129" s="13"/>
      <c r="Q129" s="13"/>
      <c r="R129" s="53">
        <f t="shared" si="2"/>
        <v>150</v>
      </c>
      <c r="S129" s="13"/>
      <c r="T129" s="13"/>
      <c r="U129" s="9"/>
      <c r="V129" s="9"/>
      <c r="W129" s="9"/>
      <c r="X129" s="9"/>
    </row>
    <row r="130" spans="1:24" ht="13.8" x14ac:dyDescent="0.25">
      <c r="A130" s="9" t="s">
        <v>311</v>
      </c>
      <c r="B130" s="14" t="s">
        <v>78</v>
      </c>
      <c r="C130" s="11" t="s">
        <v>81</v>
      </c>
      <c r="D130" s="11" t="s">
        <v>312</v>
      </c>
      <c r="E130" s="12" t="s">
        <v>1</v>
      </c>
      <c r="F130" s="108">
        <v>8.49</v>
      </c>
      <c r="G130" s="127">
        <v>8.49</v>
      </c>
      <c r="H130" s="13">
        <v>8.49</v>
      </c>
      <c r="I130" s="13"/>
      <c r="J130" s="13"/>
      <c r="K130" s="13"/>
      <c r="L130" s="13"/>
      <c r="M130" s="13"/>
      <c r="N130" s="13"/>
      <c r="O130" s="13"/>
      <c r="P130" s="13"/>
      <c r="Q130" s="13"/>
      <c r="R130" s="53">
        <f t="shared" si="2"/>
        <v>8.49</v>
      </c>
      <c r="S130" s="13"/>
      <c r="T130" s="13"/>
      <c r="U130" s="9"/>
      <c r="V130" s="9"/>
      <c r="W130" s="9"/>
      <c r="X130" s="9"/>
    </row>
    <row r="131" spans="1:24" ht="13.8" x14ac:dyDescent="0.25">
      <c r="A131" s="9" t="s">
        <v>337</v>
      </c>
      <c r="B131" s="14" t="s">
        <v>101</v>
      </c>
      <c r="C131" s="11" t="s">
        <v>290</v>
      </c>
      <c r="D131" s="11" t="s">
        <v>4</v>
      </c>
      <c r="E131" s="12" t="s">
        <v>1</v>
      </c>
      <c r="F131" s="108">
        <v>43.38</v>
      </c>
      <c r="G131" s="127">
        <v>43.38</v>
      </c>
      <c r="H131" s="13"/>
      <c r="I131" s="13"/>
      <c r="J131" s="13"/>
      <c r="K131" s="13"/>
      <c r="L131" s="13"/>
      <c r="M131" s="13"/>
      <c r="N131" s="13"/>
      <c r="O131" s="13">
        <v>41.31</v>
      </c>
      <c r="P131" s="13"/>
      <c r="Q131" s="13">
        <v>2.0699999999999998</v>
      </c>
      <c r="R131" s="53">
        <f t="shared" si="2"/>
        <v>43.38</v>
      </c>
      <c r="S131" s="13"/>
      <c r="T131" s="13"/>
      <c r="U131" s="9"/>
      <c r="V131" s="9"/>
      <c r="W131" s="9"/>
      <c r="X131" s="9"/>
    </row>
    <row r="132" spans="1:24" ht="13.8" x14ac:dyDescent="0.25">
      <c r="A132" s="9" t="s">
        <v>337</v>
      </c>
      <c r="B132" s="14" t="s">
        <v>101</v>
      </c>
      <c r="C132" s="11" t="s">
        <v>290</v>
      </c>
      <c r="D132" s="11" t="s">
        <v>4</v>
      </c>
      <c r="E132" s="12" t="s">
        <v>1</v>
      </c>
      <c r="F132" s="108">
        <v>13.56</v>
      </c>
      <c r="G132" s="127">
        <v>13.56</v>
      </c>
      <c r="H132" s="13"/>
      <c r="I132" s="13"/>
      <c r="J132" s="13"/>
      <c r="K132" s="13"/>
      <c r="L132" s="13"/>
      <c r="M132" s="13"/>
      <c r="N132" s="13"/>
      <c r="O132" s="13">
        <v>12.91</v>
      </c>
      <c r="P132" s="13"/>
      <c r="Q132" s="13">
        <v>0.65</v>
      </c>
      <c r="R132" s="53">
        <f t="shared" si="2"/>
        <v>13.56</v>
      </c>
      <c r="S132" s="13"/>
      <c r="T132" s="13"/>
      <c r="U132" s="9"/>
      <c r="V132" s="9"/>
      <c r="W132" s="9"/>
      <c r="X132" s="9"/>
    </row>
    <row r="133" spans="1:24" ht="13.8" x14ac:dyDescent="0.25">
      <c r="A133" s="9" t="s">
        <v>322</v>
      </c>
      <c r="B133" s="14" t="s">
        <v>78</v>
      </c>
      <c r="C133" s="11" t="s">
        <v>323</v>
      </c>
      <c r="D133" s="11" t="s">
        <v>324</v>
      </c>
      <c r="E133" s="12" t="s">
        <v>1</v>
      </c>
      <c r="F133" s="108">
        <v>575</v>
      </c>
      <c r="G133" s="127">
        <v>575</v>
      </c>
      <c r="H133" s="13"/>
      <c r="I133" s="13"/>
      <c r="J133" s="13"/>
      <c r="K133" s="13"/>
      <c r="L133" s="13"/>
      <c r="M133" s="13"/>
      <c r="N133" s="13"/>
      <c r="O133" s="13"/>
      <c r="P133" s="13">
        <v>575</v>
      </c>
      <c r="Q133" s="13"/>
      <c r="R133" s="53">
        <f t="shared" si="2"/>
        <v>575</v>
      </c>
      <c r="S133" s="13"/>
      <c r="T133" s="13"/>
      <c r="U133" s="9"/>
      <c r="V133" s="9"/>
      <c r="W133" s="9"/>
      <c r="X133" s="9"/>
    </row>
    <row r="134" spans="1:24" ht="13.8" x14ac:dyDescent="0.25">
      <c r="A134" s="9" t="s">
        <v>321</v>
      </c>
      <c r="B134" s="14" t="s">
        <v>78</v>
      </c>
      <c r="C134" s="11" t="s">
        <v>88</v>
      </c>
      <c r="D134" s="11" t="s">
        <v>319</v>
      </c>
      <c r="E134" s="12" t="s">
        <v>1</v>
      </c>
      <c r="F134" s="108">
        <v>158.19999999999999</v>
      </c>
      <c r="G134" s="127">
        <v>158.19999999999999</v>
      </c>
      <c r="H134" s="13"/>
      <c r="I134" s="13"/>
      <c r="J134" s="13"/>
      <c r="K134" s="13"/>
      <c r="L134" s="13"/>
      <c r="M134" s="13"/>
      <c r="N134" s="13">
        <v>158.19999999999999</v>
      </c>
      <c r="O134" s="13"/>
      <c r="P134" s="13"/>
      <c r="Q134" s="13"/>
      <c r="R134" s="53">
        <f t="shared" si="2"/>
        <v>158.19999999999999</v>
      </c>
      <c r="S134" s="13"/>
      <c r="T134" s="13"/>
      <c r="U134" s="9"/>
      <c r="V134" s="9"/>
      <c r="W134" s="9"/>
      <c r="X134" s="9"/>
    </row>
    <row r="135" spans="1:24" ht="13.8" x14ac:dyDescent="0.25">
      <c r="A135" s="9" t="s">
        <v>321</v>
      </c>
      <c r="B135" s="14" t="s">
        <v>78</v>
      </c>
      <c r="C135" s="11" t="s">
        <v>81</v>
      </c>
      <c r="D135" s="11" t="s">
        <v>320</v>
      </c>
      <c r="E135" s="12" t="s">
        <v>1</v>
      </c>
      <c r="F135" s="108">
        <v>632.72</v>
      </c>
      <c r="G135" s="127">
        <v>632.72</v>
      </c>
      <c r="H135" s="13"/>
      <c r="I135" s="13"/>
      <c r="J135" s="13"/>
      <c r="K135" s="13"/>
      <c r="L135" s="13"/>
      <c r="M135" s="13"/>
      <c r="N135" s="13">
        <v>632.72</v>
      </c>
      <c r="O135" s="13"/>
      <c r="P135" s="13"/>
      <c r="Q135" s="13"/>
      <c r="R135" s="53">
        <f t="shared" si="2"/>
        <v>632.72</v>
      </c>
      <c r="S135" s="13"/>
      <c r="T135" s="13"/>
      <c r="U135" s="9"/>
      <c r="V135" s="9"/>
      <c r="W135" s="9"/>
      <c r="X135" s="9"/>
    </row>
    <row r="136" spans="1:24" ht="13.8" x14ac:dyDescent="0.25">
      <c r="A136" s="101"/>
      <c r="B136" s="106"/>
      <c r="C136" s="103"/>
      <c r="D136" s="103"/>
      <c r="E136" s="104"/>
      <c r="F136" s="109">
        <f>SUM(F127:F135)</f>
        <v>1899</v>
      </c>
      <c r="G136" s="132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53">
        <f t="shared" si="2"/>
        <v>0</v>
      </c>
      <c r="S136" s="13"/>
      <c r="T136" s="13"/>
      <c r="U136" s="9"/>
      <c r="V136" s="9"/>
      <c r="W136" s="9"/>
      <c r="X136" s="9"/>
    </row>
    <row r="137" spans="1:24" thickBot="1" x14ac:dyDescent="0.3">
      <c r="A137" s="9"/>
      <c r="B137" s="14"/>
      <c r="C137" s="9"/>
      <c r="D137" s="135"/>
      <c r="E137" s="136"/>
      <c r="F137" s="22"/>
      <c r="G137" s="22">
        <f>SUM(G2:G136)</f>
        <v>27039.21</v>
      </c>
      <c r="H137" s="22">
        <f t="shared" ref="H137:R137" si="3">SUM(H2:H136)</f>
        <v>3154.9799999999996</v>
      </c>
      <c r="I137" s="22">
        <f t="shared" si="3"/>
        <v>508.86999999999995</v>
      </c>
      <c r="J137" s="22">
        <f t="shared" si="3"/>
        <v>3151.94</v>
      </c>
      <c r="K137" s="22">
        <f t="shared" si="3"/>
        <v>1940.6799999999998</v>
      </c>
      <c r="L137" s="22">
        <f t="shared" si="3"/>
        <v>1101.25</v>
      </c>
      <c r="M137" s="22">
        <f t="shared" si="3"/>
        <v>3165.3199999999997</v>
      </c>
      <c r="N137" s="22">
        <f t="shared" si="3"/>
        <v>9656.9599999999991</v>
      </c>
      <c r="O137" s="22">
        <f t="shared" si="3"/>
        <v>649.95999999999992</v>
      </c>
      <c r="P137" s="22">
        <f t="shared" si="3"/>
        <v>2217.6999999999998</v>
      </c>
      <c r="Q137" s="22">
        <f t="shared" si="3"/>
        <v>1491.55</v>
      </c>
      <c r="R137" s="22">
        <f t="shared" si="3"/>
        <v>27039.21</v>
      </c>
      <c r="V137" s="18"/>
    </row>
    <row r="138" spans="1:24" thickTop="1" x14ac:dyDescent="0.25">
      <c r="A138" s="9"/>
      <c r="B138" s="13"/>
      <c r="D138" s="94"/>
      <c r="E138" s="12"/>
      <c r="G138" s="95"/>
      <c r="R138" s="95"/>
    </row>
    <row r="139" spans="1:24" ht="13.8" x14ac:dyDescent="0.25">
      <c r="A139" s="9"/>
      <c r="B139" s="13"/>
      <c r="D139" s="54" t="s">
        <v>18</v>
      </c>
      <c r="E139" s="12"/>
      <c r="F139" s="54"/>
      <c r="G139" s="55">
        <v>32510</v>
      </c>
      <c r="H139" s="55">
        <v>4680</v>
      </c>
      <c r="I139" s="55">
        <v>826</v>
      </c>
      <c r="J139" s="55">
        <v>3122</v>
      </c>
      <c r="K139" s="55">
        <v>1941</v>
      </c>
      <c r="L139" s="55">
        <v>1035</v>
      </c>
      <c r="M139" s="55">
        <v>5946</v>
      </c>
      <c r="N139" s="55">
        <v>9569</v>
      </c>
      <c r="O139" s="55">
        <v>1800</v>
      </c>
      <c r="P139" s="55">
        <v>3591</v>
      </c>
      <c r="Q139" s="55"/>
      <c r="R139" s="100">
        <f>SUM(H139:Q139)</f>
        <v>32510</v>
      </c>
    </row>
    <row r="140" spans="1:24" x14ac:dyDescent="0.25">
      <c r="A140" s="9"/>
      <c r="B140" s="13"/>
      <c r="E140" s="12"/>
      <c r="P140" s="18"/>
    </row>
    <row r="141" spans="1:24" x14ac:dyDescent="0.25">
      <c r="A141" s="9"/>
      <c r="B141" s="18"/>
      <c r="D141" s="97" t="s">
        <v>339</v>
      </c>
      <c r="E141" s="12"/>
      <c r="G141" s="98">
        <f>H137+I137+J137+K137+L137+M137+O137+P137+Q137</f>
        <v>17382.249999999996</v>
      </c>
      <c r="K141" s="18"/>
      <c r="L141" s="18"/>
      <c r="Q141" s="18"/>
      <c r="R141" s="96"/>
    </row>
    <row r="142" spans="1:24" x14ac:dyDescent="0.25">
      <c r="A142" s="9"/>
      <c r="B142" s="18"/>
      <c r="E142" s="12"/>
      <c r="N142" s="14"/>
    </row>
    <row r="143" spans="1:24" x14ac:dyDescent="0.25">
      <c r="A143" s="20"/>
      <c r="B143" s="18"/>
      <c r="D143" s="37" t="s">
        <v>340</v>
      </c>
      <c r="E143" s="138"/>
      <c r="F143" s="138"/>
      <c r="G143" s="138"/>
      <c r="H143" s="139">
        <f>H139-H137</f>
        <v>1525.0200000000004</v>
      </c>
      <c r="I143" s="139">
        <f t="shared" ref="I143:P143" si="4">I139-I137</f>
        <v>317.13000000000005</v>
      </c>
      <c r="J143" s="139">
        <f t="shared" si="4"/>
        <v>-29.940000000000055</v>
      </c>
      <c r="K143" s="139">
        <f t="shared" si="4"/>
        <v>0.32000000000016371</v>
      </c>
      <c r="L143" s="139">
        <f t="shared" si="4"/>
        <v>-66.25</v>
      </c>
      <c r="M143" s="139">
        <f t="shared" si="4"/>
        <v>2780.6800000000003</v>
      </c>
      <c r="N143" s="139">
        <f t="shared" si="4"/>
        <v>-87.959999999999127</v>
      </c>
      <c r="O143" s="139">
        <f t="shared" si="4"/>
        <v>1150.04</v>
      </c>
      <c r="P143" s="139">
        <f t="shared" si="4"/>
        <v>1373.3000000000002</v>
      </c>
      <c r="Q143" s="138"/>
      <c r="R143" s="140"/>
    </row>
    <row r="144" spans="1:24" x14ac:dyDescent="0.25">
      <c r="A144" s="20"/>
      <c r="N144" s="14"/>
    </row>
    <row r="145" spans="1:15" x14ac:dyDescent="0.25">
      <c r="A145" s="20"/>
      <c r="N145" s="14"/>
      <c r="O145" s="18"/>
    </row>
    <row r="146" spans="1:15" x14ac:dyDescent="0.25">
      <c r="N146" s="14"/>
    </row>
  </sheetData>
  <phoneticPr fontId="15" type="noConversion"/>
  <pageMargins left="0.7" right="0.7" top="0.75" bottom="0.75" header="0.3" footer="0.3"/>
  <pageSetup paperSize="9" orientation="portrait" horizontalDpi="4294967293" verticalDpi="0" r:id="rId1"/>
  <ignoredErrors>
    <ignoredError sqref="F96" unlockedFormula="1"/>
    <ignoredError sqref="R8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C855-90E1-4CE1-99BE-B94E4FFBA3EA}">
  <dimension ref="B1:K168"/>
  <sheetViews>
    <sheetView zoomScaleNormal="100" workbookViewId="0">
      <selection activeCell="B154" sqref="B154"/>
    </sheetView>
  </sheetViews>
  <sheetFormatPr defaultRowHeight="13.8" x14ac:dyDescent="0.25"/>
  <cols>
    <col min="2" max="2" width="34" bestFit="1" customWidth="1"/>
    <col min="3" max="3" width="9.8984375" bestFit="1" customWidth="1"/>
    <col min="4" max="4" width="10.8984375" bestFit="1" customWidth="1"/>
    <col min="5" max="5" width="8.19921875" customWidth="1"/>
    <col min="6" max="6" width="9.8984375" bestFit="1" customWidth="1"/>
    <col min="243" max="243" width="19" bestFit="1" customWidth="1"/>
    <col min="244" max="244" width="26.59765625" customWidth="1"/>
    <col min="245" max="245" width="19.796875" customWidth="1"/>
    <col min="246" max="246" width="11.59765625" customWidth="1"/>
    <col min="247" max="247" width="13.8984375" bestFit="1" customWidth="1"/>
    <col min="248" max="248" width="7.09765625" bestFit="1" customWidth="1"/>
    <col min="249" max="249" width="26.69921875" bestFit="1" customWidth="1"/>
    <col min="250" max="250" width="18" bestFit="1" customWidth="1"/>
    <col min="251" max="251" width="12.8984375" bestFit="1" customWidth="1"/>
    <col min="252" max="252" width="6.3984375" bestFit="1" customWidth="1"/>
    <col min="253" max="253" width="8.8984375" bestFit="1" customWidth="1"/>
    <col min="499" max="499" width="19" bestFit="1" customWidth="1"/>
    <col min="500" max="500" width="26.59765625" customWidth="1"/>
    <col min="501" max="501" width="19.796875" customWidth="1"/>
    <col min="502" max="502" width="11.59765625" customWidth="1"/>
    <col min="503" max="503" width="13.8984375" bestFit="1" customWidth="1"/>
    <col min="504" max="504" width="7.09765625" bestFit="1" customWidth="1"/>
    <col min="505" max="505" width="26.69921875" bestFit="1" customWidth="1"/>
    <col min="506" max="506" width="18" bestFit="1" customWidth="1"/>
    <col min="507" max="507" width="12.8984375" bestFit="1" customWidth="1"/>
    <col min="508" max="508" width="6.3984375" bestFit="1" customWidth="1"/>
    <col min="509" max="509" width="8.8984375" bestFit="1" customWidth="1"/>
    <col min="755" max="755" width="19" bestFit="1" customWidth="1"/>
    <col min="756" max="756" width="26.59765625" customWidth="1"/>
    <col min="757" max="757" width="19.796875" customWidth="1"/>
    <col min="758" max="758" width="11.59765625" customWidth="1"/>
    <col min="759" max="759" width="13.8984375" bestFit="1" customWidth="1"/>
    <col min="760" max="760" width="7.09765625" bestFit="1" customWidth="1"/>
    <col min="761" max="761" width="26.69921875" bestFit="1" customWidth="1"/>
    <col min="762" max="762" width="18" bestFit="1" customWidth="1"/>
    <col min="763" max="763" width="12.8984375" bestFit="1" customWidth="1"/>
    <col min="764" max="764" width="6.3984375" bestFit="1" customWidth="1"/>
    <col min="765" max="765" width="8.8984375" bestFit="1" customWidth="1"/>
    <col min="1011" max="1011" width="19" bestFit="1" customWidth="1"/>
    <col min="1012" max="1012" width="26.59765625" customWidth="1"/>
    <col min="1013" max="1013" width="19.796875" customWidth="1"/>
    <col min="1014" max="1014" width="11.59765625" customWidth="1"/>
    <col min="1015" max="1015" width="13.8984375" bestFit="1" customWidth="1"/>
    <col min="1016" max="1016" width="7.09765625" bestFit="1" customWidth="1"/>
    <col min="1017" max="1017" width="26.69921875" bestFit="1" customWidth="1"/>
    <col min="1018" max="1018" width="18" bestFit="1" customWidth="1"/>
    <col min="1019" max="1019" width="12.8984375" bestFit="1" customWidth="1"/>
    <col min="1020" max="1020" width="6.3984375" bestFit="1" customWidth="1"/>
    <col min="1021" max="1021" width="8.8984375" bestFit="1" customWidth="1"/>
    <col min="1267" max="1267" width="19" bestFit="1" customWidth="1"/>
    <col min="1268" max="1268" width="26.59765625" customWidth="1"/>
    <col min="1269" max="1269" width="19.796875" customWidth="1"/>
    <col min="1270" max="1270" width="11.59765625" customWidth="1"/>
    <col min="1271" max="1271" width="13.8984375" bestFit="1" customWidth="1"/>
    <col min="1272" max="1272" width="7.09765625" bestFit="1" customWidth="1"/>
    <col min="1273" max="1273" width="26.69921875" bestFit="1" customWidth="1"/>
    <col min="1274" max="1274" width="18" bestFit="1" customWidth="1"/>
    <col min="1275" max="1275" width="12.8984375" bestFit="1" customWidth="1"/>
    <col min="1276" max="1276" width="6.3984375" bestFit="1" customWidth="1"/>
    <col min="1277" max="1277" width="8.8984375" bestFit="1" customWidth="1"/>
    <col min="1523" max="1523" width="19" bestFit="1" customWidth="1"/>
    <col min="1524" max="1524" width="26.59765625" customWidth="1"/>
    <col min="1525" max="1525" width="19.796875" customWidth="1"/>
    <col min="1526" max="1526" width="11.59765625" customWidth="1"/>
    <col min="1527" max="1527" width="13.8984375" bestFit="1" customWidth="1"/>
    <col min="1528" max="1528" width="7.09765625" bestFit="1" customWidth="1"/>
    <col min="1529" max="1529" width="26.69921875" bestFit="1" customWidth="1"/>
    <col min="1530" max="1530" width="18" bestFit="1" customWidth="1"/>
    <col min="1531" max="1531" width="12.8984375" bestFit="1" customWidth="1"/>
    <col min="1532" max="1532" width="6.3984375" bestFit="1" customWidth="1"/>
    <col min="1533" max="1533" width="8.8984375" bestFit="1" customWidth="1"/>
    <col min="1779" max="1779" width="19" bestFit="1" customWidth="1"/>
    <col min="1780" max="1780" width="26.59765625" customWidth="1"/>
    <col min="1781" max="1781" width="19.796875" customWidth="1"/>
    <col min="1782" max="1782" width="11.59765625" customWidth="1"/>
    <col min="1783" max="1783" width="13.8984375" bestFit="1" customWidth="1"/>
    <col min="1784" max="1784" width="7.09765625" bestFit="1" customWidth="1"/>
    <col min="1785" max="1785" width="26.69921875" bestFit="1" customWidth="1"/>
    <col min="1786" max="1786" width="18" bestFit="1" customWidth="1"/>
    <col min="1787" max="1787" width="12.8984375" bestFit="1" customWidth="1"/>
    <col min="1788" max="1788" width="6.3984375" bestFit="1" customWidth="1"/>
    <col min="1789" max="1789" width="8.8984375" bestFit="1" customWidth="1"/>
    <col min="2035" max="2035" width="19" bestFit="1" customWidth="1"/>
    <col min="2036" max="2036" width="26.59765625" customWidth="1"/>
    <col min="2037" max="2037" width="19.796875" customWidth="1"/>
    <col min="2038" max="2038" width="11.59765625" customWidth="1"/>
    <col min="2039" max="2039" width="13.8984375" bestFit="1" customWidth="1"/>
    <col min="2040" max="2040" width="7.09765625" bestFit="1" customWidth="1"/>
    <col min="2041" max="2041" width="26.69921875" bestFit="1" customWidth="1"/>
    <col min="2042" max="2042" width="18" bestFit="1" customWidth="1"/>
    <col min="2043" max="2043" width="12.8984375" bestFit="1" customWidth="1"/>
    <col min="2044" max="2044" width="6.3984375" bestFit="1" customWidth="1"/>
    <col min="2045" max="2045" width="8.8984375" bestFit="1" customWidth="1"/>
    <col min="2291" max="2291" width="19" bestFit="1" customWidth="1"/>
    <col min="2292" max="2292" width="26.59765625" customWidth="1"/>
    <col min="2293" max="2293" width="19.796875" customWidth="1"/>
    <col min="2294" max="2294" width="11.59765625" customWidth="1"/>
    <col min="2295" max="2295" width="13.8984375" bestFit="1" customWidth="1"/>
    <col min="2296" max="2296" width="7.09765625" bestFit="1" customWidth="1"/>
    <col min="2297" max="2297" width="26.69921875" bestFit="1" customWidth="1"/>
    <col min="2298" max="2298" width="18" bestFit="1" customWidth="1"/>
    <col min="2299" max="2299" width="12.8984375" bestFit="1" customWidth="1"/>
    <col min="2300" max="2300" width="6.3984375" bestFit="1" customWidth="1"/>
    <col min="2301" max="2301" width="8.8984375" bestFit="1" customWidth="1"/>
    <col min="2547" max="2547" width="19" bestFit="1" customWidth="1"/>
    <col min="2548" max="2548" width="26.59765625" customWidth="1"/>
    <col min="2549" max="2549" width="19.796875" customWidth="1"/>
    <col min="2550" max="2550" width="11.59765625" customWidth="1"/>
    <col min="2551" max="2551" width="13.8984375" bestFit="1" customWidth="1"/>
    <col min="2552" max="2552" width="7.09765625" bestFit="1" customWidth="1"/>
    <col min="2553" max="2553" width="26.69921875" bestFit="1" customWidth="1"/>
    <col min="2554" max="2554" width="18" bestFit="1" customWidth="1"/>
    <col min="2555" max="2555" width="12.8984375" bestFit="1" customWidth="1"/>
    <col min="2556" max="2556" width="6.3984375" bestFit="1" customWidth="1"/>
    <col min="2557" max="2557" width="8.8984375" bestFit="1" customWidth="1"/>
    <col min="2803" max="2803" width="19" bestFit="1" customWidth="1"/>
    <col min="2804" max="2804" width="26.59765625" customWidth="1"/>
    <col min="2805" max="2805" width="19.796875" customWidth="1"/>
    <col min="2806" max="2806" width="11.59765625" customWidth="1"/>
    <col min="2807" max="2807" width="13.8984375" bestFit="1" customWidth="1"/>
    <col min="2808" max="2808" width="7.09765625" bestFit="1" customWidth="1"/>
    <col min="2809" max="2809" width="26.69921875" bestFit="1" customWidth="1"/>
    <col min="2810" max="2810" width="18" bestFit="1" customWidth="1"/>
    <col min="2811" max="2811" width="12.8984375" bestFit="1" customWidth="1"/>
    <col min="2812" max="2812" width="6.3984375" bestFit="1" customWidth="1"/>
    <col min="2813" max="2813" width="8.8984375" bestFit="1" customWidth="1"/>
    <col min="3059" max="3059" width="19" bestFit="1" customWidth="1"/>
    <col min="3060" max="3060" width="26.59765625" customWidth="1"/>
    <col min="3061" max="3061" width="19.796875" customWidth="1"/>
    <col min="3062" max="3062" width="11.59765625" customWidth="1"/>
    <col min="3063" max="3063" width="13.8984375" bestFit="1" customWidth="1"/>
    <col min="3064" max="3064" width="7.09765625" bestFit="1" customWidth="1"/>
    <col min="3065" max="3065" width="26.69921875" bestFit="1" customWidth="1"/>
    <col min="3066" max="3066" width="18" bestFit="1" customWidth="1"/>
    <col min="3067" max="3067" width="12.8984375" bestFit="1" customWidth="1"/>
    <col min="3068" max="3068" width="6.3984375" bestFit="1" customWidth="1"/>
    <col min="3069" max="3069" width="8.8984375" bestFit="1" customWidth="1"/>
    <col min="3315" max="3315" width="19" bestFit="1" customWidth="1"/>
    <col min="3316" max="3316" width="26.59765625" customWidth="1"/>
    <col min="3317" max="3317" width="19.796875" customWidth="1"/>
    <col min="3318" max="3318" width="11.59765625" customWidth="1"/>
    <col min="3319" max="3319" width="13.8984375" bestFit="1" customWidth="1"/>
    <col min="3320" max="3320" width="7.09765625" bestFit="1" customWidth="1"/>
    <col min="3321" max="3321" width="26.69921875" bestFit="1" customWidth="1"/>
    <col min="3322" max="3322" width="18" bestFit="1" customWidth="1"/>
    <col min="3323" max="3323" width="12.8984375" bestFit="1" customWidth="1"/>
    <col min="3324" max="3324" width="6.3984375" bestFit="1" customWidth="1"/>
    <col min="3325" max="3325" width="8.8984375" bestFit="1" customWidth="1"/>
    <col min="3571" max="3571" width="19" bestFit="1" customWidth="1"/>
    <col min="3572" max="3572" width="26.59765625" customWidth="1"/>
    <col min="3573" max="3573" width="19.796875" customWidth="1"/>
    <col min="3574" max="3574" width="11.59765625" customWidth="1"/>
    <col min="3575" max="3575" width="13.8984375" bestFit="1" customWidth="1"/>
    <col min="3576" max="3576" width="7.09765625" bestFit="1" customWidth="1"/>
    <col min="3577" max="3577" width="26.69921875" bestFit="1" customWidth="1"/>
    <col min="3578" max="3578" width="18" bestFit="1" customWidth="1"/>
    <col min="3579" max="3579" width="12.8984375" bestFit="1" customWidth="1"/>
    <col min="3580" max="3580" width="6.3984375" bestFit="1" customWidth="1"/>
    <col min="3581" max="3581" width="8.8984375" bestFit="1" customWidth="1"/>
    <col min="3827" max="3827" width="19" bestFit="1" customWidth="1"/>
    <col min="3828" max="3828" width="26.59765625" customWidth="1"/>
    <col min="3829" max="3829" width="19.796875" customWidth="1"/>
    <col min="3830" max="3830" width="11.59765625" customWidth="1"/>
    <col min="3831" max="3831" width="13.8984375" bestFit="1" customWidth="1"/>
    <col min="3832" max="3832" width="7.09765625" bestFit="1" customWidth="1"/>
    <col min="3833" max="3833" width="26.69921875" bestFit="1" customWidth="1"/>
    <col min="3834" max="3834" width="18" bestFit="1" customWidth="1"/>
    <col min="3835" max="3835" width="12.8984375" bestFit="1" customWidth="1"/>
    <col min="3836" max="3836" width="6.3984375" bestFit="1" customWidth="1"/>
    <col min="3837" max="3837" width="8.8984375" bestFit="1" customWidth="1"/>
    <col min="4083" max="4083" width="19" bestFit="1" customWidth="1"/>
    <col min="4084" max="4084" width="26.59765625" customWidth="1"/>
    <col min="4085" max="4085" width="19.796875" customWidth="1"/>
    <col min="4086" max="4086" width="11.59765625" customWidth="1"/>
    <col min="4087" max="4087" width="13.8984375" bestFit="1" customWidth="1"/>
    <col min="4088" max="4088" width="7.09765625" bestFit="1" customWidth="1"/>
    <col min="4089" max="4089" width="26.69921875" bestFit="1" customWidth="1"/>
    <col min="4090" max="4090" width="18" bestFit="1" customWidth="1"/>
    <col min="4091" max="4091" width="12.8984375" bestFit="1" customWidth="1"/>
    <col min="4092" max="4092" width="6.3984375" bestFit="1" customWidth="1"/>
    <col min="4093" max="4093" width="8.8984375" bestFit="1" customWidth="1"/>
    <col min="4339" max="4339" width="19" bestFit="1" customWidth="1"/>
    <col min="4340" max="4340" width="26.59765625" customWidth="1"/>
    <col min="4341" max="4341" width="19.796875" customWidth="1"/>
    <col min="4342" max="4342" width="11.59765625" customWidth="1"/>
    <col min="4343" max="4343" width="13.8984375" bestFit="1" customWidth="1"/>
    <col min="4344" max="4344" width="7.09765625" bestFit="1" customWidth="1"/>
    <col min="4345" max="4345" width="26.69921875" bestFit="1" customWidth="1"/>
    <col min="4346" max="4346" width="18" bestFit="1" customWidth="1"/>
    <col min="4347" max="4347" width="12.8984375" bestFit="1" customWidth="1"/>
    <col min="4348" max="4348" width="6.3984375" bestFit="1" customWidth="1"/>
    <col min="4349" max="4349" width="8.8984375" bestFit="1" customWidth="1"/>
    <col min="4595" max="4595" width="19" bestFit="1" customWidth="1"/>
    <col min="4596" max="4596" width="26.59765625" customWidth="1"/>
    <col min="4597" max="4597" width="19.796875" customWidth="1"/>
    <col min="4598" max="4598" width="11.59765625" customWidth="1"/>
    <col min="4599" max="4599" width="13.8984375" bestFit="1" customWidth="1"/>
    <col min="4600" max="4600" width="7.09765625" bestFit="1" customWidth="1"/>
    <col min="4601" max="4601" width="26.69921875" bestFit="1" customWidth="1"/>
    <col min="4602" max="4602" width="18" bestFit="1" customWidth="1"/>
    <col min="4603" max="4603" width="12.8984375" bestFit="1" customWidth="1"/>
    <col min="4604" max="4604" width="6.3984375" bestFit="1" customWidth="1"/>
    <col min="4605" max="4605" width="8.8984375" bestFit="1" customWidth="1"/>
    <col min="4851" max="4851" width="19" bestFit="1" customWidth="1"/>
    <col min="4852" max="4852" width="26.59765625" customWidth="1"/>
    <col min="4853" max="4853" width="19.796875" customWidth="1"/>
    <col min="4854" max="4854" width="11.59765625" customWidth="1"/>
    <col min="4855" max="4855" width="13.8984375" bestFit="1" customWidth="1"/>
    <col min="4856" max="4856" width="7.09765625" bestFit="1" customWidth="1"/>
    <col min="4857" max="4857" width="26.69921875" bestFit="1" customWidth="1"/>
    <col min="4858" max="4858" width="18" bestFit="1" customWidth="1"/>
    <col min="4859" max="4859" width="12.8984375" bestFit="1" customWidth="1"/>
    <col min="4860" max="4860" width="6.3984375" bestFit="1" customWidth="1"/>
    <col min="4861" max="4861" width="8.8984375" bestFit="1" customWidth="1"/>
    <col min="5107" max="5107" width="19" bestFit="1" customWidth="1"/>
    <col min="5108" max="5108" width="26.59765625" customWidth="1"/>
    <col min="5109" max="5109" width="19.796875" customWidth="1"/>
    <col min="5110" max="5110" width="11.59765625" customWidth="1"/>
    <col min="5111" max="5111" width="13.8984375" bestFit="1" customWidth="1"/>
    <col min="5112" max="5112" width="7.09765625" bestFit="1" customWidth="1"/>
    <col min="5113" max="5113" width="26.69921875" bestFit="1" customWidth="1"/>
    <col min="5114" max="5114" width="18" bestFit="1" customWidth="1"/>
    <col min="5115" max="5115" width="12.8984375" bestFit="1" customWidth="1"/>
    <col min="5116" max="5116" width="6.3984375" bestFit="1" customWidth="1"/>
    <col min="5117" max="5117" width="8.8984375" bestFit="1" customWidth="1"/>
    <col min="5363" max="5363" width="19" bestFit="1" customWidth="1"/>
    <col min="5364" max="5364" width="26.59765625" customWidth="1"/>
    <col min="5365" max="5365" width="19.796875" customWidth="1"/>
    <col min="5366" max="5366" width="11.59765625" customWidth="1"/>
    <col min="5367" max="5367" width="13.8984375" bestFit="1" customWidth="1"/>
    <col min="5368" max="5368" width="7.09765625" bestFit="1" customWidth="1"/>
    <col min="5369" max="5369" width="26.69921875" bestFit="1" customWidth="1"/>
    <col min="5370" max="5370" width="18" bestFit="1" customWidth="1"/>
    <col min="5371" max="5371" width="12.8984375" bestFit="1" customWidth="1"/>
    <col min="5372" max="5372" width="6.3984375" bestFit="1" customWidth="1"/>
    <col min="5373" max="5373" width="8.8984375" bestFit="1" customWidth="1"/>
    <col min="5619" max="5619" width="19" bestFit="1" customWidth="1"/>
    <col min="5620" max="5620" width="26.59765625" customWidth="1"/>
    <col min="5621" max="5621" width="19.796875" customWidth="1"/>
    <col min="5622" max="5622" width="11.59765625" customWidth="1"/>
    <col min="5623" max="5623" width="13.8984375" bestFit="1" customWidth="1"/>
    <col min="5624" max="5624" width="7.09765625" bestFit="1" customWidth="1"/>
    <col min="5625" max="5625" width="26.69921875" bestFit="1" customWidth="1"/>
    <col min="5626" max="5626" width="18" bestFit="1" customWidth="1"/>
    <col min="5627" max="5627" width="12.8984375" bestFit="1" customWidth="1"/>
    <col min="5628" max="5628" width="6.3984375" bestFit="1" customWidth="1"/>
    <col min="5629" max="5629" width="8.8984375" bestFit="1" customWidth="1"/>
    <col min="5875" max="5875" width="19" bestFit="1" customWidth="1"/>
    <col min="5876" max="5876" width="26.59765625" customWidth="1"/>
    <col min="5877" max="5877" width="19.796875" customWidth="1"/>
    <col min="5878" max="5878" width="11.59765625" customWidth="1"/>
    <col min="5879" max="5879" width="13.8984375" bestFit="1" customWidth="1"/>
    <col min="5880" max="5880" width="7.09765625" bestFit="1" customWidth="1"/>
    <col min="5881" max="5881" width="26.69921875" bestFit="1" customWidth="1"/>
    <col min="5882" max="5882" width="18" bestFit="1" customWidth="1"/>
    <col min="5883" max="5883" width="12.8984375" bestFit="1" customWidth="1"/>
    <col min="5884" max="5884" width="6.3984375" bestFit="1" customWidth="1"/>
    <col min="5885" max="5885" width="8.8984375" bestFit="1" customWidth="1"/>
    <col min="6131" max="6131" width="19" bestFit="1" customWidth="1"/>
    <col min="6132" max="6132" width="26.59765625" customWidth="1"/>
    <col min="6133" max="6133" width="19.796875" customWidth="1"/>
    <col min="6134" max="6134" width="11.59765625" customWidth="1"/>
    <col min="6135" max="6135" width="13.8984375" bestFit="1" customWidth="1"/>
    <col min="6136" max="6136" width="7.09765625" bestFit="1" customWidth="1"/>
    <col min="6137" max="6137" width="26.69921875" bestFit="1" customWidth="1"/>
    <col min="6138" max="6138" width="18" bestFit="1" customWidth="1"/>
    <col min="6139" max="6139" width="12.8984375" bestFit="1" customWidth="1"/>
    <col min="6140" max="6140" width="6.3984375" bestFit="1" customWidth="1"/>
    <col min="6141" max="6141" width="8.8984375" bestFit="1" customWidth="1"/>
    <col min="6387" max="6387" width="19" bestFit="1" customWidth="1"/>
    <col min="6388" max="6388" width="26.59765625" customWidth="1"/>
    <col min="6389" max="6389" width="19.796875" customWidth="1"/>
    <col min="6390" max="6390" width="11.59765625" customWidth="1"/>
    <col min="6391" max="6391" width="13.8984375" bestFit="1" customWidth="1"/>
    <col min="6392" max="6392" width="7.09765625" bestFit="1" customWidth="1"/>
    <col min="6393" max="6393" width="26.69921875" bestFit="1" customWidth="1"/>
    <col min="6394" max="6394" width="18" bestFit="1" customWidth="1"/>
    <col min="6395" max="6395" width="12.8984375" bestFit="1" customWidth="1"/>
    <col min="6396" max="6396" width="6.3984375" bestFit="1" customWidth="1"/>
    <col min="6397" max="6397" width="8.8984375" bestFit="1" customWidth="1"/>
    <col min="6643" max="6643" width="19" bestFit="1" customWidth="1"/>
    <col min="6644" max="6644" width="26.59765625" customWidth="1"/>
    <col min="6645" max="6645" width="19.796875" customWidth="1"/>
    <col min="6646" max="6646" width="11.59765625" customWidth="1"/>
    <col min="6647" max="6647" width="13.8984375" bestFit="1" customWidth="1"/>
    <col min="6648" max="6648" width="7.09765625" bestFit="1" customWidth="1"/>
    <col min="6649" max="6649" width="26.69921875" bestFit="1" customWidth="1"/>
    <col min="6650" max="6650" width="18" bestFit="1" customWidth="1"/>
    <col min="6651" max="6651" width="12.8984375" bestFit="1" customWidth="1"/>
    <col min="6652" max="6652" width="6.3984375" bestFit="1" customWidth="1"/>
    <col min="6653" max="6653" width="8.8984375" bestFit="1" customWidth="1"/>
    <col min="6899" max="6899" width="19" bestFit="1" customWidth="1"/>
    <col min="6900" max="6900" width="26.59765625" customWidth="1"/>
    <col min="6901" max="6901" width="19.796875" customWidth="1"/>
    <col min="6902" max="6902" width="11.59765625" customWidth="1"/>
    <col min="6903" max="6903" width="13.8984375" bestFit="1" customWidth="1"/>
    <col min="6904" max="6904" width="7.09765625" bestFit="1" customWidth="1"/>
    <col min="6905" max="6905" width="26.69921875" bestFit="1" customWidth="1"/>
    <col min="6906" max="6906" width="18" bestFit="1" customWidth="1"/>
    <col min="6907" max="6907" width="12.8984375" bestFit="1" customWidth="1"/>
    <col min="6908" max="6908" width="6.3984375" bestFit="1" customWidth="1"/>
    <col min="6909" max="6909" width="8.8984375" bestFit="1" customWidth="1"/>
    <col min="7155" max="7155" width="19" bestFit="1" customWidth="1"/>
    <col min="7156" max="7156" width="26.59765625" customWidth="1"/>
    <col min="7157" max="7157" width="19.796875" customWidth="1"/>
    <col min="7158" max="7158" width="11.59765625" customWidth="1"/>
    <col min="7159" max="7159" width="13.8984375" bestFit="1" customWidth="1"/>
    <col min="7160" max="7160" width="7.09765625" bestFit="1" customWidth="1"/>
    <col min="7161" max="7161" width="26.69921875" bestFit="1" customWidth="1"/>
    <col min="7162" max="7162" width="18" bestFit="1" customWidth="1"/>
    <col min="7163" max="7163" width="12.8984375" bestFit="1" customWidth="1"/>
    <col min="7164" max="7164" width="6.3984375" bestFit="1" customWidth="1"/>
    <col min="7165" max="7165" width="8.8984375" bestFit="1" customWidth="1"/>
    <col min="7411" max="7411" width="19" bestFit="1" customWidth="1"/>
    <col min="7412" max="7412" width="26.59765625" customWidth="1"/>
    <col min="7413" max="7413" width="19.796875" customWidth="1"/>
    <col min="7414" max="7414" width="11.59765625" customWidth="1"/>
    <col min="7415" max="7415" width="13.8984375" bestFit="1" customWidth="1"/>
    <col min="7416" max="7416" width="7.09765625" bestFit="1" customWidth="1"/>
    <col min="7417" max="7417" width="26.69921875" bestFit="1" customWidth="1"/>
    <col min="7418" max="7418" width="18" bestFit="1" customWidth="1"/>
    <col min="7419" max="7419" width="12.8984375" bestFit="1" customWidth="1"/>
    <col min="7420" max="7420" width="6.3984375" bestFit="1" customWidth="1"/>
    <col min="7421" max="7421" width="8.8984375" bestFit="1" customWidth="1"/>
    <col min="7667" max="7667" width="19" bestFit="1" customWidth="1"/>
    <col min="7668" max="7668" width="26.59765625" customWidth="1"/>
    <col min="7669" max="7669" width="19.796875" customWidth="1"/>
    <col min="7670" max="7670" width="11.59765625" customWidth="1"/>
    <col min="7671" max="7671" width="13.8984375" bestFit="1" customWidth="1"/>
    <col min="7672" max="7672" width="7.09765625" bestFit="1" customWidth="1"/>
    <col min="7673" max="7673" width="26.69921875" bestFit="1" customWidth="1"/>
    <col min="7674" max="7674" width="18" bestFit="1" customWidth="1"/>
    <col min="7675" max="7675" width="12.8984375" bestFit="1" customWidth="1"/>
    <col min="7676" max="7676" width="6.3984375" bestFit="1" customWidth="1"/>
    <col min="7677" max="7677" width="8.8984375" bestFit="1" customWidth="1"/>
    <col min="7923" max="7923" width="19" bestFit="1" customWidth="1"/>
    <col min="7924" max="7924" width="26.59765625" customWidth="1"/>
    <col min="7925" max="7925" width="19.796875" customWidth="1"/>
    <col min="7926" max="7926" width="11.59765625" customWidth="1"/>
    <col min="7927" max="7927" width="13.8984375" bestFit="1" customWidth="1"/>
    <col min="7928" max="7928" width="7.09765625" bestFit="1" customWidth="1"/>
    <col min="7929" max="7929" width="26.69921875" bestFit="1" customWidth="1"/>
    <col min="7930" max="7930" width="18" bestFit="1" customWidth="1"/>
    <col min="7931" max="7931" width="12.8984375" bestFit="1" customWidth="1"/>
    <col min="7932" max="7932" width="6.3984375" bestFit="1" customWidth="1"/>
    <col min="7933" max="7933" width="8.8984375" bestFit="1" customWidth="1"/>
    <col min="8179" max="8179" width="19" bestFit="1" customWidth="1"/>
    <col min="8180" max="8180" width="26.59765625" customWidth="1"/>
    <col min="8181" max="8181" width="19.796875" customWidth="1"/>
    <col min="8182" max="8182" width="11.59765625" customWidth="1"/>
    <col min="8183" max="8183" width="13.8984375" bestFit="1" customWidth="1"/>
    <col min="8184" max="8184" width="7.09765625" bestFit="1" customWidth="1"/>
    <col min="8185" max="8185" width="26.69921875" bestFit="1" customWidth="1"/>
    <col min="8186" max="8186" width="18" bestFit="1" customWidth="1"/>
    <col min="8187" max="8187" width="12.8984375" bestFit="1" customWidth="1"/>
    <col min="8188" max="8188" width="6.3984375" bestFit="1" customWidth="1"/>
    <col min="8189" max="8189" width="8.8984375" bestFit="1" customWidth="1"/>
    <col min="8435" max="8435" width="19" bestFit="1" customWidth="1"/>
    <col min="8436" max="8436" width="26.59765625" customWidth="1"/>
    <col min="8437" max="8437" width="19.796875" customWidth="1"/>
    <col min="8438" max="8438" width="11.59765625" customWidth="1"/>
    <col min="8439" max="8439" width="13.8984375" bestFit="1" customWidth="1"/>
    <col min="8440" max="8440" width="7.09765625" bestFit="1" customWidth="1"/>
    <col min="8441" max="8441" width="26.69921875" bestFit="1" customWidth="1"/>
    <col min="8442" max="8442" width="18" bestFit="1" customWidth="1"/>
    <col min="8443" max="8443" width="12.8984375" bestFit="1" customWidth="1"/>
    <col min="8444" max="8444" width="6.3984375" bestFit="1" customWidth="1"/>
    <col min="8445" max="8445" width="8.8984375" bestFit="1" customWidth="1"/>
    <col min="8691" max="8691" width="19" bestFit="1" customWidth="1"/>
    <col min="8692" max="8692" width="26.59765625" customWidth="1"/>
    <col min="8693" max="8693" width="19.796875" customWidth="1"/>
    <col min="8694" max="8694" width="11.59765625" customWidth="1"/>
    <col min="8695" max="8695" width="13.8984375" bestFit="1" customWidth="1"/>
    <col min="8696" max="8696" width="7.09765625" bestFit="1" customWidth="1"/>
    <col min="8697" max="8697" width="26.69921875" bestFit="1" customWidth="1"/>
    <col min="8698" max="8698" width="18" bestFit="1" customWidth="1"/>
    <col min="8699" max="8699" width="12.8984375" bestFit="1" customWidth="1"/>
    <col min="8700" max="8700" width="6.3984375" bestFit="1" customWidth="1"/>
    <col min="8701" max="8701" width="8.8984375" bestFit="1" customWidth="1"/>
    <col min="8947" max="8947" width="19" bestFit="1" customWidth="1"/>
    <col min="8948" max="8948" width="26.59765625" customWidth="1"/>
    <col min="8949" max="8949" width="19.796875" customWidth="1"/>
    <col min="8950" max="8950" width="11.59765625" customWidth="1"/>
    <col min="8951" max="8951" width="13.8984375" bestFit="1" customWidth="1"/>
    <col min="8952" max="8952" width="7.09765625" bestFit="1" customWidth="1"/>
    <col min="8953" max="8953" width="26.69921875" bestFit="1" customWidth="1"/>
    <col min="8954" max="8954" width="18" bestFit="1" customWidth="1"/>
    <col min="8955" max="8955" width="12.8984375" bestFit="1" customWidth="1"/>
    <col min="8956" max="8956" width="6.3984375" bestFit="1" customWidth="1"/>
    <col min="8957" max="8957" width="8.8984375" bestFit="1" customWidth="1"/>
    <col min="9203" max="9203" width="19" bestFit="1" customWidth="1"/>
    <col min="9204" max="9204" width="26.59765625" customWidth="1"/>
    <col min="9205" max="9205" width="19.796875" customWidth="1"/>
    <col min="9206" max="9206" width="11.59765625" customWidth="1"/>
    <col min="9207" max="9207" width="13.8984375" bestFit="1" customWidth="1"/>
    <col min="9208" max="9208" width="7.09765625" bestFit="1" customWidth="1"/>
    <col min="9209" max="9209" width="26.69921875" bestFit="1" customWidth="1"/>
    <col min="9210" max="9210" width="18" bestFit="1" customWidth="1"/>
    <col min="9211" max="9211" width="12.8984375" bestFit="1" customWidth="1"/>
    <col min="9212" max="9212" width="6.3984375" bestFit="1" customWidth="1"/>
    <col min="9213" max="9213" width="8.8984375" bestFit="1" customWidth="1"/>
    <col min="9459" max="9459" width="19" bestFit="1" customWidth="1"/>
    <col min="9460" max="9460" width="26.59765625" customWidth="1"/>
    <col min="9461" max="9461" width="19.796875" customWidth="1"/>
    <col min="9462" max="9462" width="11.59765625" customWidth="1"/>
    <col min="9463" max="9463" width="13.8984375" bestFit="1" customWidth="1"/>
    <col min="9464" max="9464" width="7.09765625" bestFit="1" customWidth="1"/>
    <col min="9465" max="9465" width="26.69921875" bestFit="1" customWidth="1"/>
    <col min="9466" max="9466" width="18" bestFit="1" customWidth="1"/>
    <col min="9467" max="9467" width="12.8984375" bestFit="1" customWidth="1"/>
    <col min="9468" max="9468" width="6.3984375" bestFit="1" customWidth="1"/>
    <col min="9469" max="9469" width="8.8984375" bestFit="1" customWidth="1"/>
    <col min="9715" max="9715" width="19" bestFit="1" customWidth="1"/>
    <col min="9716" max="9716" width="26.59765625" customWidth="1"/>
    <col min="9717" max="9717" width="19.796875" customWidth="1"/>
    <col min="9718" max="9718" width="11.59765625" customWidth="1"/>
    <col min="9719" max="9719" width="13.8984375" bestFit="1" customWidth="1"/>
    <col min="9720" max="9720" width="7.09765625" bestFit="1" customWidth="1"/>
    <col min="9721" max="9721" width="26.69921875" bestFit="1" customWidth="1"/>
    <col min="9722" max="9722" width="18" bestFit="1" customWidth="1"/>
    <col min="9723" max="9723" width="12.8984375" bestFit="1" customWidth="1"/>
    <col min="9724" max="9724" width="6.3984375" bestFit="1" customWidth="1"/>
    <col min="9725" max="9725" width="8.8984375" bestFit="1" customWidth="1"/>
    <col min="9971" max="9971" width="19" bestFit="1" customWidth="1"/>
    <col min="9972" max="9972" width="26.59765625" customWidth="1"/>
    <col min="9973" max="9973" width="19.796875" customWidth="1"/>
    <col min="9974" max="9974" width="11.59765625" customWidth="1"/>
    <col min="9975" max="9975" width="13.8984375" bestFit="1" customWidth="1"/>
    <col min="9976" max="9976" width="7.09765625" bestFit="1" customWidth="1"/>
    <col min="9977" max="9977" width="26.69921875" bestFit="1" customWidth="1"/>
    <col min="9978" max="9978" width="18" bestFit="1" customWidth="1"/>
    <col min="9979" max="9979" width="12.8984375" bestFit="1" customWidth="1"/>
    <col min="9980" max="9980" width="6.3984375" bestFit="1" customWidth="1"/>
    <col min="9981" max="9981" width="8.8984375" bestFit="1" customWidth="1"/>
    <col min="10227" max="10227" width="19" bestFit="1" customWidth="1"/>
    <col min="10228" max="10228" width="26.59765625" customWidth="1"/>
    <col min="10229" max="10229" width="19.796875" customWidth="1"/>
    <col min="10230" max="10230" width="11.59765625" customWidth="1"/>
    <col min="10231" max="10231" width="13.8984375" bestFit="1" customWidth="1"/>
    <col min="10232" max="10232" width="7.09765625" bestFit="1" customWidth="1"/>
    <col min="10233" max="10233" width="26.69921875" bestFit="1" customWidth="1"/>
    <col min="10234" max="10234" width="18" bestFit="1" customWidth="1"/>
    <col min="10235" max="10235" width="12.8984375" bestFit="1" customWidth="1"/>
    <col min="10236" max="10236" width="6.3984375" bestFit="1" customWidth="1"/>
    <col min="10237" max="10237" width="8.8984375" bestFit="1" customWidth="1"/>
    <col min="10483" max="10483" width="19" bestFit="1" customWidth="1"/>
    <col min="10484" max="10484" width="26.59765625" customWidth="1"/>
    <col min="10485" max="10485" width="19.796875" customWidth="1"/>
    <col min="10486" max="10486" width="11.59765625" customWidth="1"/>
    <col min="10487" max="10487" width="13.8984375" bestFit="1" customWidth="1"/>
    <col min="10488" max="10488" width="7.09765625" bestFit="1" customWidth="1"/>
    <col min="10489" max="10489" width="26.69921875" bestFit="1" customWidth="1"/>
    <col min="10490" max="10490" width="18" bestFit="1" customWidth="1"/>
    <col min="10491" max="10491" width="12.8984375" bestFit="1" customWidth="1"/>
    <col min="10492" max="10492" width="6.3984375" bestFit="1" customWidth="1"/>
    <col min="10493" max="10493" width="8.8984375" bestFit="1" customWidth="1"/>
    <col min="10739" max="10739" width="19" bestFit="1" customWidth="1"/>
    <col min="10740" max="10740" width="26.59765625" customWidth="1"/>
    <col min="10741" max="10741" width="19.796875" customWidth="1"/>
    <col min="10742" max="10742" width="11.59765625" customWidth="1"/>
    <col min="10743" max="10743" width="13.8984375" bestFit="1" customWidth="1"/>
    <col min="10744" max="10744" width="7.09765625" bestFit="1" customWidth="1"/>
    <col min="10745" max="10745" width="26.69921875" bestFit="1" customWidth="1"/>
    <col min="10746" max="10746" width="18" bestFit="1" customWidth="1"/>
    <col min="10747" max="10747" width="12.8984375" bestFit="1" customWidth="1"/>
    <col min="10748" max="10748" width="6.3984375" bestFit="1" customWidth="1"/>
    <col min="10749" max="10749" width="8.8984375" bestFit="1" customWidth="1"/>
    <col min="10995" max="10995" width="19" bestFit="1" customWidth="1"/>
    <col min="10996" max="10996" width="26.59765625" customWidth="1"/>
    <col min="10997" max="10997" width="19.796875" customWidth="1"/>
    <col min="10998" max="10998" width="11.59765625" customWidth="1"/>
    <col min="10999" max="10999" width="13.8984375" bestFit="1" customWidth="1"/>
    <col min="11000" max="11000" width="7.09765625" bestFit="1" customWidth="1"/>
    <col min="11001" max="11001" width="26.69921875" bestFit="1" customWidth="1"/>
    <col min="11002" max="11002" width="18" bestFit="1" customWidth="1"/>
    <col min="11003" max="11003" width="12.8984375" bestFit="1" customWidth="1"/>
    <col min="11004" max="11004" width="6.3984375" bestFit="1" customWidth="1"/>
    <col min="11005" max="11005" width="8.8984375" bestFit="1" customWidth="1"/>
    <col min="11251" max="11251" width="19" bestFit="1" customWidth="1"/>
    <col min="11252" max="11252" width="26.59765625" customWidth="1"/>
    <col min="11253" max="11253" width="19.796875" customWidth="1"/>
    <col min="11254" max="11254" width="11.59765625" customWidth="1"/>
    <col min="11255" max="11255" width="13.8984375" bestFit="1" customWidth="1"/>
    <col min="11256" max="11256" width="7.09765625" bestFit="1" customWidth="1"/>
    <col min="11257" max="11257" width="26.69921875" bestFit="1" customWidth="1"/>
    <col min="11258" max="11258" width="18" bestFit="1" customWidth="1"/>
    <col min="11259" max="11259" width="12.8984375" bestFit="1" customWidth="1"/>
    <col min="11260" max="11260" width="6.3984375" bestFit="1" customWidth="1"/>
    <col min="11261" max="11261" width="8.8984375" bestFit="1" customWidth="1"/>
    <col min="11507" max="11507" width="19" bestFit="1" customWidth="1"/>
    <col min="11508" max="11508" width="26.59765625" customWidth="1"/>
    <col min="11509" max="11509" width="19.796875" customWidth="1"/>
    <col min="11510" max="11510" width="11.59765625" customWidth="1"/>
    <col min="11511" max="11511" width="13.8984375" bestFit="1" customWidth="1"/>
    <col min="11512" max="11512" width="7.09765625" bestFit="1" customWidth="1"/>
    <col min="11513" max="11513" width="26.69921875" bestFit="1" customWidth="1"/>
    <col min="11514" max="11514" width="18" bestFit="1" customWidth="1"/>
    <col min="11515" max="11515" width="12.8984375" bestFit="1" customWidth="1"/>
    <col min="11516" max="11516" width="6.3984375" bestFit="1" customWidth="1"/>
    <col min="11517" max="11517" width="8.8984375" bestFit="1" customWidth="1"/>
    <col min="11763" max="11763" width="19" bestFit="1" customWidth="1"/>
    <col min="11764" max="11764" width="26.59765625" customWidth="1"/>
    <col min="11765" max="11765" width="19.796875" customWidth="1"/>
    <col min="11766" max="11766" width="11.59765625" customWidth="1"/>
    <col min="11767" max="11767" width="13.8984375" bestFit="1" customWidth="1"/>
    <col min="11768" max="11768" width="7.09765625" bestFit="1" customWidth="1"/>
    <col min="11769" max="11769" width="26.69921875" bestFit="1" customWidth="1"/>
    <col min="11770" max="11770" width="18" bestFit="1" customWidth="1"/>
    <col min="11771" max="11771" width="12.8984375" bestFit="1" customWidth="1"/>
    <col min="11772" max="11772" width="6.3984375" bestFit="1" customWidth="1"/>
    <col min="11773" max="11773" width="8.8984375" bestFit="1" customWidth="1"/>
    <col min="12019" max="12019" width="19" bestFit="1" customWidth="1"/>
    <col min="12020" max="12020" width="26.59765625" customWidth="1"/>
    <col min="12021" max="12021" width="19.796875" customWidth="1"/>
    <col min="12022" max="12022" width="11.59765625" customWidth="1"/>
    <col min="12023" max="12023" width="13.8984375" bestFit="1" customWidth="1"/>
    <col min="12024" max="12024" width="7.09765625" bestFit="1" customWidth="1"/>
    <col min="12025" max="12025" width="26.69921875" bestFit="1" customWidth="1"/>
    <col min="12026" max="12026" width="18" bestFit="1" customWidth="1"/>
    <col min="12027" max="12027" width="12.8984375" bestFit="1" customWidth="1"/>
    <col min="12028" max="12028" width="6.3984375" bestFit="1" customWidth="1"/>
    <col min="12029" max="12029" width="8.8984375" bestFit="1" customWidth="1"/>
    <col min="12275" max="12275" width="19" bestFit="1" customWidth="1"/>
    <col min="12276" max="12276" width="26.59765625" customWidth="1"/>
    <col min="12277" max="12277" width="19.796875" customWidth="1"/>
    <col min="12278" max="12278" width="11.59765625" customWidth="1"/>
    <col min="12279" max="12279" width="13.8984375" bestFit="1" customWidth="1"/>
    <col min="12280" max="12280" width="7.09765625" bestFit="1" customWidth="1"/>
    <col min="12281" max="12281" width="26.69921875" bestFit="1" customWidth="1"/>
    <col min="12282" max="12282" width="18" bestFit="1" customWidth="1"/>
    <col min="12283" max="12283" width="12.8984375" bestFit="1" customWidth="1"/>
    <col min="12284" max="12284" width="6.3984375" bestFit="1" customWidth="1"/>
    <col min="12285" max="12285" width="8.8984375" bestFit="1" customWidth="1"/>
    <col min="12531" max="12531" width="19" bestFit="1" customWidth="1"/>
    <col min="12532" max="12532" width="26.59765625" customWidth="1"/>
    <col min="12533" max="12533" width="19.796875" customWidth="1"/>
    <col min="12534" max="12534" width="11.59765625" customWidth="1"/>
    <col min="12535" max="12535" width="13.8984375" bestFit="1" customWidth="1"/>
    <col min="12536" max="12536" width="7.09765625" bestFit="1" customWidth="1"/>
    <col min="12537" max="12537" width="26.69921875" bestFit="1" customWidth="1"/>
    <col min="12538" max="12538" width="18" bestFit="1" customWidth="1"/>
    <col min="12539" max="12539" width="12.8984375" bestFit="1" customWidth="1"/>
    <col min="12540" max="12540" width="6.3984375" bestFit="1" customWidth="1"/>
    <col min="12541" max="12541" width="8.8984375" bestFit="1" customWidth="1"/>
    <col min="12787" max="12787" width="19" bestFit="1" customWidth="1"/>
    <col min="12788" max="12788" width="26.59765625" customWidth="1"/>
    <col min="12789" max="12789" width="19.796875" customWidth="1"/>
    <col min="12790" max="12790" width="11.59765625" customWidth="1"/>
    <col min="12791" max="12791" width="13.8984375" bestFit="1" customWidth="1"/>
    <col min="12792" max="12792" width="7.09765625" bestFit="1" customWidth="1"/>
    <col min="12793" max="12793" width="26.69921875" bestFit="1" customWidth="1"/>
    <col min="12794" max="12794" width="18" bestFit="1" customWidth="1"/>
    <col min="12795" max="12795" width="12.8984375" bestFit="1" customWidth="1"/>
    <col min="12796" max="12796" width="6.3984375" bestFit="1" customWidth="1"/>
    <col min="12797" max="12797" width="8.8984375" bestFit="1" customWidth="1"/>
    <col min="13043" max="13043" width="19" bestFit="1" customWidth="1"/>
    <col min="13044" max="13044" width="26.59765625" customWidth="1"/>
    <col min="13045" max="13045" width="19.796875" customWidth="1"/>
    <col min="13046" max="13046" width="11.59765625" customWidth="1"/>
    <col min="13047" max="13047" width="13.8984375" bestFit="1" customWidth="1"/>
    <col min="13048" max="13048" width="7.09765625" bestFit="1" customWidth="1"/>
    <col min="13049" max="13049" width="26.69921875" bestFit="1" customWidth="1"/>
    <col min="13050" max="13050" width="18" bestFit="1" customWidth="1"/>
    <col min="13051" max="13051" width="12.8984375" bestFit="1" customWidth="1"/>
    <col min="13052" max="13052" width="6.3984375" bestFit="1" customWidth="1"/>
    <col min="13053" max="13053" width="8.8984375" bestFit="1" customWidth="1"/>
    <col min="13299" max="13299" width="19" bestFit="1" customWidth="1"/>
    <col min="13300" max="13300" width="26.59765625" customWidth="1"/>
    <col min="13301" max="13301" width="19.796875" customWidth="1"/>
    <col min="13302" max="13302" width="11.59765625" customWidth="1"/>
    <col min="13303" max="13303" width="13.8984375" bestFit="1" customWidth="1"/>
    <col min="13304" max="13304" width="7.09765625" bestFit="1" customWidth="1"/>
    <col min="13305" max="13305" width="26.69921875" bestFit="1" customWidth="1"/>
    <col min="13306" max="13306" width="18" bestFit="1" customWidth="1"/>
    <col min="13307" max="13307" width="12.8984375" bestFit="1" customWidth="1"/>
    <col min="13308" max="13308" width="6.3984375" bestFit="1" customWidth="1"/>
    <col min="13309" max="13309" width="8.8984375" bestFit="1" customWidth="1"/>
    <col min="13555" max="13555" width="19" bestFit="1" customWidth="1"/>
    <col min="13556" max="13556" width="26.59765625" customWidth="1"/>
    <col min="13557" max="13557" width="19.796875" customWidth="1"/>
    <col min="13558" max="13558" width="11.59765625" customWidth="1"/>
    <col min="13559" max="13559" width="13.8984375" bestFit="1" customWidth="1"/>
    <col min="13560" max="13560" width="7.09765625" bestFit="1" customWidth="1"/>
    <col min="13561" max="13561" width="26.69921875" bestFit="1" customWidth="1"/>
    <col min="13562" max="13562" width="18" bestFit="1" customWidth="1"/>
    <col min="13563" max="13563" width="12.8984375" bestFit="1" customWidth="1"/>
    <col min="13564" max="13564" width="6.3984375" bestFit="1" customWidth="1"/>
    <col min="13565" max="13565" width="8.8984375" bestFit="1" customWidth="1"/>
    <col min="13811" max="13811" width="19" bestFit="1" customWidth="1"/>
    <col min="13812" max="13812" width="26.59765625" customWidth="1"/>
    <col min="13813" max="13813" width="19.796875" customWidth="1"/>
    <col min="13814" max="13814" width="11.59765625" customWidth="1"/>
    <col min="13815" max="13815" width="13.8984375" bestFit="1" customWidth="1"/>
    <col min="13816" max="13816" width="7.09765625" bestFit="1" customWidth="1"/>
    <col min="13817" max="13817" width="26.69921875" bestFit="1" customWidth="1"/>
    <col min="13818" max="13818" width="18" bestFit="1" customWidth="1"/>
    <col min="13819" max="13819" width="12.8984375" bestFit="1" customWidth="1"/>
    <col min="13820" max="13820" width="6.3984375" bestFit="1" customWidth="1"/>
    <col min="13821" max="13821" width="8.8984375" bestFit="1" customWidth="1"/>
    <col min="14067" max="14067" width="19" bestFit="1" customWidth="1"/>
    <col min="14068" max="14068" width="26.59765625" customWidth="1"/>
    <col min="14069" max="14069" width="19.796875" customWidth="1"/>
    <col min="14070" max="14070" width="11.59765625" customWidth="1"/>
    <col min="14071" max="14071" width="13.8984375" bestFit="1" customWidth="1"/>
    <col min="14072" max="14072" width="7.09765625" bestFit="1" customWidth="1"/>
    <col min="14073" max="14073" width="26.69921875" bestFit="1" customWidth="1"/>
    <col min="14074" max="14074" width="18" bestFit="1" customWidth="1"/>
    <col min="14075" max="14075" width="12.8984375" bestFit="1" customWidth="1"/>
    <col min="14076" max="14076" width="6.3984375" bestFit="1" customWidth="1"/>
    <col min="14077" max="14077" width="8.8984375" bestFit="1" customWidth="1"/>
    <col min="14323" max="14323" width="19" bestFit="1" customWidth="1"/>
    <col min="14324" max="14324" width="26.59765625" customWidth="1"/>
    <col min="14325" max="14325" width="19.796875" customWidth="1"/>
    <col min="14326" max="14326" width="11.59765625" customWidth="1"/>
    <col min="14327" max="14327" width="13.8984375" bestFit="1" customWidth="1"/>
    <col min="14328" max="14328" width="7.09765625" bestFit="1" customWidth="1"/>
    <col min="14329" max="14329" width="26.69921875" bestFit="1" customWidth="1"/>
    <col min="14330" max="14330" width="18" bestFit="1" customWidth="1"/>
    <col min="14331" max="14331" width="12.8984375" bestFit="1" customWidth="1"/>
    <col min="14332" max="14332" width="6.3984375" bestFit="1" customWidth="1"/>
    <col min="14333" max="14333" width="8.8984375" bestFit="1" customWidth="1"/>
    <col min="14579" max="14579" width="19" bestFit="1" customWidth="1"/>
    <col min="14580" max="14580" width="26.59765625" customWidth="1"/>
    <col min="14581" max="14581" width="19.796875" customWidth="1"/>
    <col min="14582" max="14582" width="11.59765625" customWidth="1"/>
    <col min="14583" max="14583" width="13.8984375" bestFit="1" customWidth="1"/>
    <col min="14584" max="14584" width="7.09765625" bestFit="1" customWidth="1"/>
    <col min="14585" max="14585" width="26.69921875" bestFit="1" customWidth="1"/>
    <col min="14586" max="14586" width="18" bestFit="1" customWidth="1"/>
    <col min="14587" max="14587" width="12.8984375" bestFit="1" customWidth="1"/>
    <col min="14588" max="14588" width="6.3984375" bestFit="1" customWidth="1"/>
    <col min="14589" max="14589" width="8.8984375" bestFit="1" customWidth="1"/>
    <col min="14835" max="14835" width="19" bestFit="1" customWidth="1"/>
    <col min="14836" max="14836" width="26.59765625" customWidth="1"/>
    <col min="14837" max="14837" width="19.796875" customWidth="1"/>
    <col min="14838" max="14838" width="11.59765625" customWidth="1"/>
    <col min="14839" max="14839" width="13.8984375" bestFit="1" customWidth="1"/>
    <col min="14840" max="14840" width="7.09765625" bestFit="1" customWidth="1"/>
    <col min="14841" max="14841" width="26.69921875" bestFit="1" customWidth="1"/>
    <col min="14842" max="14842" width="18" bestFit="1" customWidth="1"/>
    <col min="14843" max="14843" width="12.8984375" bestFit="1" customWidth="1"/>
    <col min="14844" max="14844" width="6.3984375" bestFit="1" customWidth="1"/>
    <col min="14845" max="14845" width="8.8984375" bestFit="1" customWidth="1"/>
    <col min="15091" max="15091" width="19" bestFit="1" customWidth="1"/>
    <col min="15092" max="15092" width="26.59765625" customWidth="1"/>
    <col min="15093" max="15093" width="19.796875" customWidth="1"/>
    <col min="15094" max="15094" width="11.59765625" customWidth="1"/>
    <col min="15095" max="15095" width="13.8984375" bestFit="1" customWidth="1"/>
    <col min="15096" max="15096" width="7.09765625" bestFit="1" customWidth="1"/>
    <col min="15097" max="15097" width="26.69921875" bestFit="1" customWidth="1"/>
    <col min="15098" max="15098" width="18" bestFit="1" customWidth="1"/>
    <col min="15099" max="15099" width="12.8984375" bestFit="1" customWidth="1"/>
    <col min="15100" max="15100" width="6.3984375" bestFit="1" customWidth="1"/>
    <col min="15101" max="15101" width="8.8984375" bestFit="1" customWidth="1"/>
    <col min="15347" max="15347" width="19" bestFit="1" customWidth="1"/>
    <col min="15348" max="15348" width="26.59765625" customWidth="1"/>
    <col min="15349" max="15349" width="19.796875" customWidth="1"/>
    <col min="15350" max="15350" width="11.59765625" customWidth="1"/>
    <col min="15351" max="15351" width="13.8984375" bestFit="1" customWidth="1"/>
    <col min="15352" max="15352" width="7.09765625" bestFit="1" customWidth="1"/>
    <col min="15353" max="15353" width="26.69921875" bestFit="1" customWidth="1"/>
    <col min="15354" max="15354" width="18" bestFit="1" customWidth="1"/>
    <col min="15355" max="15355" width="12.8984375" bestFit="1" customWidth="1"/>
    <col min="15356" max="15356" width="6.3984375" bestFit="1" customWidth="1"/>
    <col min="15357" max="15357" width="8.8984375" bestFit="1" customWidth="1"/>
    <col min="15603" max="15603" width="19" bestFit="1" customWidth="1"/>
    <col min="15604" max="15604" width="26.59765625" customWidth="1"/>
    <col min="15605" max="15605" width="19.796875" customWidth="1"/>
    <col min="15606" max="15606" width="11.59765625" customWidth="1"/>
    <col min="15607" max="15607" width="13.8984375" bestFit="1" customWidth="1"/>
    <col min="15608" max="15608" width="7.09765625" bestFit="1" customWidth="1"/>
    <col min="15609" max="15609" width="26.69921875" bestFit="1" customWidth="1"/>
    <col min="15610" max="15610" width="18" bestFit="1" customWidth="1"/>
    <col min="15611" max="15611" width="12.8984375" bestFit="1" customWidth="1"/>
    <col min="15612" max="15612" width="6.3984375" bestFit="1" customWidth="1"/>
    <col min="15613" max="15613" width="8.8984375" bestFit="1" customWidth="1"/>
    <col min="15859" max="15859" width="19" bestFit="1" customWidth="1"/>
    <col min="15860" max="15860" width="26.59765625" customWidth="1"/>
    <col min="15861" max="15861" width="19.796875" customWidth="1"/>
    <col min="15862" max="15862" width="11.59765625" customWidth="1"/>
    <col min="15863" max="15863" width="13.8984375" bestFit="1" customWidth="1"/>
    <col min="15864" max="15864" width="7.09765625" bestFit="1" customWidth="1"/>
    <col min="15865" max="15865" width="26.69921875" bestFit="1" customWidth="1"/>
    <col min="15866" max="15866" width="18" bestFit="1" customWidth="1"/>
    <col min="15867" max="15867" width="12.8984375" bestFit="1" customWidth="1"/>
    <col min="15868" max="15868" width="6.3984375" bestFit="1" customWidth="1"/>
    <col min="15869" max="15869" width="8.8984375" bestFit="1" customWidth="1"/>
    <col min="16115" max="16115" width="19" bestFit="1" customWidth="1"/>
    <col min="16116" max="16116" width="26.59765625" customWidth="1"/>
    <col min="16117" max="16117" width="19.796875" customWidth="1"/>
    <col min="16118" max="16118" width="11.59765625" customWidth="1"/>
    <col min="16119" max="16119" width="13.8984375" bestFit="1" customWidth="1"/>
    <col min="16120" max="16120" width="7.09765625" bestFit="1" customWidth="1"/>
    <col min="16121" max="16121" width="26.69921875" bestFit="1" customWidth="1"/>
    <col min="16122" max="16122" width="18" bestFit="1" customWidth="1"/>
    <col min="16123" max="16123" width="12.8984375" bestFit="1" customWidth="1"/>
    <col min="16124" max="16124" width="6.3984375" bestFit="1" customWidth="1"/>
    <col min="16125" max="16125" width="8.8984375" bestFit="1" customWidth="1"/>
  </cols>
  <sheetData>
    <row r="1" spans="2:11" ht="15.6" x14ac:dyDescent="0.3">
      <c r="B1" s="27" t="s">
        <v>11</v>
      </c>
    </row>
    <row r="2" spans="2:11" x14ac:dyDescent="0.25">
      <c r="B2" s="145" t="s">
        <v>37</v>
      </c>
      <c r="C2" s="146"/>
      <c r="D2" s="146"/>
    </row>
    <row r="3" spans="2:11" x14ac:dyDescent="0.25">
      <c r="B3" s="28"/>
    </row>
    <row r="4" spans="2:11" x14ac:dyDescent="0.25">
      <c r="B4" s="81" t="s">
        <v>26</v>
      </c>
      <c r="C4" s="89"/>
      <c r="D4" s="82"/>
    </row>
    <row r="5" spans="2:11" x14ac:dyDescent="0.25">
      <c r="B5" s="83" t="s">
        <v>12</v>
      </c>
      <c r="C5" s="84">
        <v>85516813</v>
      </c>
      <c r="D5" s="90">
        <v>5707.11</v>
      </c>
      <c r="E5" s="63" t="s">
        <v>1</v>
      </c>
    </row>
    <row r="6" spans="2:11" x14ac:dyDescent="0.25">
      <c r="B6" s="83" t="s">
        <v>13</v>
      </c>
      <c r="C6" s="84">
        <v>85516821</v>
      </c>
      <c r="D6" s="90">
        <v>10829.49</v>
      </c>
      <c r="E6" s="63" t="s">
        <v>1</v>
      </c>
    </row>
    <row r="7" spans="2:11" x14ac:dyDescent="0.25">
      <c r="B7" s="81" t="s">
        <v>14</v>
      </c>
      <c r="C7" s="83"/>
      <c r="D7" s="85">
        <f>SUM(D5:D6)</f>
        <v>16536.599999999999</v>
      </c>
      <c r="E7" s="63"/>
    </row>
    <row r="8" spans="2:11" x14ac:dyDescent="0.25">
      <c r="B8" s="147"/>
      <c r="C8" s="148"/>
      <c r="D8" s="148"/>
      <c r="E8" s="63"/>
    </row>
    <row r="9" spans="2:11" ht="13.8" customHeight="1" x14ac:dyDescent="0.25">
      <c r="B9" s="65" t="s">
        <v>39</v>
      </c>
      <c r="C9" s="66"/>
      <c r="D9" s="67"/>
      <c r="E9" s="63"/>
    </row>
    <row r="10" spans="2:11" ht="13.8" customHeight="1" x14ac:dyDescent="0.25">
      <c r="B10" s="68" t="s">
        <v>12</v>
      </c>
      <c r="C10" s="26">
        <v>85516813</v>
      </c>
      <c r="D10" s="110">
        <v>9892.33</v>
      </c>
      <c r="E10" s="63" t="s">
        <v>1</v>
      </c>
      <c r="F10" s="144" t="s">
        <v>73</v>
      </c>
      <c r="G10" s="144"/>
      <c r="H10" s="144"/>
      <c r="I10" s="144"/>
      <c r="J10" s="144"/>
      <c r="K10" s="144"/>
    </row>
    <row r="11" spans="2:11" x14ac:dyDescent="0.25">
      <c r="B11" s="68" t="s">
        <v>13</v>
      </c>
      <c r="C11" s="26">
        <v>85516822</v>
      </c>
      <c r="D11" s="111">
        <v>18428.38</v>
      </c>
      <c r="E11" s="63" t="s">
        <v>1</v>
      </c>
      <c r="F11" s="144"/>
      <c r="G11" s="144"/>
      <c r="H11" s="144"/>
      <c r="I11" s="144"/>
      <c r="J11" s="144"/>
      <c r="K11" s="144"/>
    </row>
    <row r="12" spans="2:11" x14ac:dyDescent="0.25">
      <c r="B12" s="69" t="s">
        <v>14</v>
      </c>
      <c r="C12" s="21"/>
      <c r="D12" s="70">
        <f>SUM(D10:D11)</f>
        <v>28320.71</v>
      </c>
      <c r="E12" s="63"/>
    </row>
    <row r="13" spans="2:11" x14ac:dyDescent="0.25">
      <c r="B13" s="68"/>
      <c r="C13" s="21"/>
      <c r="D13" s="71"/>
      <c r="E13" s="63"/>
    </row>
    <row r="14" spans="2:11" x14ac:dyDescent="0.25">
      <c r="B14" s="69" t="s">
        <v>15</v>
      </c>
      <c r="C14" s="21"/>
      <c r="D14" s="71"/>
      <c r="E14" s="63"/>
    </row>
    <row r="15" spans="2:11" x14ac:dyDescent="0.25">
      <c r="B15" s="68" t="s">
        <v>40</v>
      </c>
      <c r="C15" s="21"/>
      <c r="D15" s="71">
        <f>D7</f>
        <v>16536.599999999999</v>
      </c>
      <c r="E15" s="63" t="s">
        <v>1</v>
      </c>
      <c r="I15" s="18"/>
    </row>
    <row r="16" spans="2:11" x14ac:dyDescent="0.25">
      <c r="B16" s="68" t="s">
        <v>16</v>
      </c>
      <c r="C16" s="21"/>
      <c r="D16" s="71">
        <f>Receipts!F10</f>
        <v>13115.89</v>
      </c>
      <c r="E16" s="63" t="s">
        <v>1</v>
      </c>
    </row>
    <row r="17" spans="2:5" x14ac:dyDescent="0.25">
      <c r="B17" s="68" t="s">
        <v>17</v>
      </c>
      <c r="C17" s="21"/>
      <c r="D17" s="71">
        <f>Payments!F14</f>
        <v>1331.78</v>
      </c>
      <c r="E17" s="63" t="s">
        <v>1</v>
      </c>
    </row>
    <row r="18" spans="2:5" x14ac:dyDescent="0.25">
      <c r="B18" s="112" t="s">
        <v>41</v>
      </c>
      <c r="C18" s="72"/>
      <c r="D18" s="73">
        <f>D7+D16-D17</f>
        <v>28320.71</v>
      </c>
      <c r="E18" s="63"/>
    </row>
    <row r="19" spans="2:5" x14ac:dyDescent="0.25">
      <c r="B19" s="21"/>
      <c r="C19" s="21"/>
      <c r="D19" s="43"/>
      <c r="E19" s="63"/>
    </row>
    <row r="20" spans="2:5" x14ac:dyDescent="0.25">
      <c r="B20" s="81" t="s">
        <v>42</v>
      </c>
      <c r="C20" s="89"/>
      <c r="D20" s="82"/>
      <c r="E20" s="63"/>
    </row>
    <row r="21" spans="2:5" x14ac:dyDescent="0.25">
      <c r="B21" s="83" t="s">
        <v>12</v>
      </c>
      <c r="C21" s="84">
        <v>85516813</v>
      </c>
      <c r="D21" s="82">
        <v>9398.67</v>
      </c>
      <c r="E21" s="63" t="s">
        <v>1</v>
      </c>
    </row>
    <row r="22" spans="2:5" x14ac:dyDescent="0.25">
      <c r="B22" s="83" t="s">
        <v>13</v>
      </c>
      <c r="C22" s="84">
        <v>85516822</v>
      </c>
      <c r="D22" s="90">
        <v>18446.28</v>
      </c>
      <c r="E22" s="63" t="s">
        <v>1</v>
      </c>
    </row>
    <row r="23" spans="2:5" x14ac:dyDescent="0.25">
      <c r="B23" s="81" t="s">
        <v>14</v>
      </c>
      <c r="C23" s="83"/>
      <c r="D23" s="85">
        <f>SUM(D21:D22)</f>
        <v>27844.949999999997</v>
      </c>
      <c r="E23" s="63" t="s">
        <v>1</v>
      </c>
    </row>
    <row r="24" spans="2:5" x14ac:dyDescent="0.25">
      <c r="B24" s="81"/>
      <c r="C24" s="83"/>
      <c r="D24" s="82"/>
      <c r="E24" s="63"/>
    </row>
    <row r="25" spans="2:5" x14ac:dyDescent="0.25">
      <c r="B25" s="81" t="s">
        <v>19</v>
      </c>
      <c r="C25" s="83"/>
      <c r="D25" s="82"/>
      <c r="E25" s="63"/>
    </row>
    <row r="26" spans="2:5" x14ac:dyDescent="0.25">
      <c r="B26" s="83" t="s">
        <v>43</v>
      </c>
      <c r="C26" s="83"/>
      <c r="D26" s="82">
        <f>D18</f>
        <v>28320.71</v>
      </c>
      <c r="E26" s="63" t="s">
        <v>1</v>
      </c>
    </row>
    <row r="27" spans="2:5" x14ac:dyDescent="0.25">
      <c r="B27" s="83" t="s">
        <v>16</v>
      </c>
      <c r="C27" s="83"/>
      <c r="D27" s="82">
        <f>Receipts!D25</f>
        <v>4257.7099999999991</v>
      </c>
      <c r="E27" s="63" t="s">
        <v>1</v>
      </c>
    </row>
    <row r="28" spans="2:5" x14ac:dyDescent="0.25">
      <c r="B28" s="83" t="s">
        <v>17</v>
      </c>
      <c r="C28" s="83"/>
      <c r="D28" s="82">
        <f>Payments!F28</f>
        <v>4733.4699999999993</v>
      </c>
      <c r="E28" s="63" t="s">
        <v>1</v>
      </c>
    </row>
    <row r="29" spans="2:5" x14ac:dyDescent="0.25">
      <c r="B29" s="83" t="s">
        <v>44</v>
      </c>
      <c r="C29" s="83"/>
      <c r="D29" s="85">
        <f>D26+D27-D28</f>
        <v>27844.949999999997</v>
      </c>
      <c r="E29" s="63" t="s">
        <v>1</v>
      </c>
    </row>
    <row r="30" spans="2:5" x14ac:dyDescent="0.25">
      <c r="D30" s="43"/>
      <c r="E30" s="63"/>
    </row>
    <row r="31" spans="2:5" x14ac:dyDescent="0.25">
      <c r="B31" s="81" t="s">
        <v>45</v>
      </c>
      <c r="C31" s="89"/>
      <c r="D31" s="82"/>
      <c r="E31" s="63"/>
    </row>
    <row r="32" spans="2:5" x14ac:dyDescent="0.25">
      <c r="B32" s="83" t="s">
        <v>12</v>
      </c>
      <c r="C32" s="84">
        <v>85516813</v>
      </c>
      <c r="D32" s="82">
        <v>7511.04</v>
      </c>
      <c r="E32" s="63" t="s">
        <v>1</v>
      </c>
    </row>
    <row r="33" spans="2:7" x14ac:dyDescent="0.25">
      <c r="B33" s="83" t="s">
        <v>13</v>
      </c>
      <c r="C33" s="84">
        <v>85516821</v>
      </c>
      <c r="D33" s="82">
        <v>18463.72</v>
      </c>
      <c r="E33" s="63" t="s">
        <v>1</v>
      </c>
      <c r="F33" s="18"/>
    </row>
    <row r="34" spans="2:7" x14ac:dyDescent="0.25">
      <c r="B34" s="81" t="s">
        <v>14</v>
      </c>
      <c r="C34" s="83"/>
      <c r="D34" s="85">
        <f>SUM(D32:D33)</f>
        <v>25974.760000000002</v>
      </c>
      <c r="E34" s="63" t="s">
        <v>1</v>
      </c>
    </row>
    <row r="35" spans="2:7" x14ac:dyDescent="0.25">
      <c r="B35" s="83"/>
      <c r="C35" s="83"/>
      <c r="D35" s="82"/>
      <c r="E35" s="63"/>
    </row>
    <row r="36" spans="2:7" x14ac:dyDescent="0.25">
      <c r="B36" s="81" t="s">
        <v>19</v>
      </c>
      <c r="C36" s="83"/>
      <c r="D36" s="82"/>
      <c r="E36" s="63"/>
    </row>
    <row r="37" spans="2:7" x14ac:dyDescent="0.25">
      <c r="B37" s="83" t="s">
        <v>46</v>
      </c>
      <c r="C37" s="83"/>
      <c r="D37" s="82">
        <f>D29</f>
        <v>27844.949999999997</v>
      </c>
      <c r="E37" s="63" t="s">
        <v>1</v>
      </c>
    </row>
    <row r="38" spans="2:7" x14ac:dyDescent="0.25">
      <c r="B38" s="83" t="s">
        <v>16</v>
      </c>
      <c r="C38" s="83"/>
      <c r="D38" s="82">
        <f>Receipts!D29</f>
        <v>52.44</v>
      </c>
      <c r="E38" s="63" t="s">
        <v>1</v>
      </c>
    </row>
    <row r="39" spans="2:7" x14ac:dyDescent="0.25">
      <c r="B39" s="83" t="s">
        <v>17</v>
      </c>
      <c r="C39" s="83"/>
      <c r="D39" s="82">
        <f>Payments!F38</f>
        <v>1922.63</v>
      </c>
      <c r="E39" s="63" t="s">
        <v>1</v>
      </c>
    </row>
    <row r="40" spans="2:7" x14ac:dyDescent="0.25">
      <c r="B40" s="86" t="s">
        <v>47</v>
      </c>
      <c r="C40" s="83"/>
      <c r="D40" s="85">
        <f>D37+D38-D39</f>
        <v>25974.759999999995</v>
      </c>
      <c r="E40" s="63" t="s">
        <v>1</v>
      </c>
    </row>
    <row r="41" spans="2:7" x14ac:dyDescent="0.25">
      <c r="C41" s="21"/>
      <c r="D41" s="43"/>
      <c r="E41" s="63"/>
    </row>
    <row r="42" spans="2:7" x14ac:dyDescent="0.25">
      <c r="B42" s="81" t="s">
        <v>48</v>
      </c>
      <c r="C42" s="89"/>
      <c r="D42" s="82"/>
      <c r="E42" s="63"/>
    </row>
    <row r="43" spans="2:7" x14ac:dyDescent="0.25">
      <c r="B43" s="83" t="s">
        <v>12</v>
      </c>
      <c r="C43" s="84">
        <v>85516813</v>
      </c>
      <c r="D43" s="82">
        <v>7905.94</v>
      </c>
      <c r="E43" s="63" t="s">
        <v>1</v>
      </c>
    </row>
    <row r="44" spans="2:7" x14ac:dyDescent="0.25">
      <c r="B44" s="83" t="s">
        <v>13</v>
      </c>
      <c r="C44" s="84">
        <v>85516821</v>
      </c>
      <c r="D44" s="82">
        <v>18484.490000000002</v>
      </c>
      <c r="E44" s="63" t="s">
        <v>1</v>
      </c>
    </row>
    <row r="45" spans="2:7" x14ac:dyDescent="0.25">
      <c r="B45" s="81" t="s">
        <v>14</v>
      </c>
      <c r="C45" s="84"/>
      <c r="D45" s="85">
        <f>SUM(D43:D44)</f>
        <v>26390.43</v>
      </c>
      <c r="E45" s="63" t="s">
        <v>1</v>
      </c>
    </row>
    <row r="46" spans="2:7" x14ac:dyDescent="0.25">
      <c r="B46" s="83"/>
      <c r="C46" s="83"/>
      <c r="D46" s="82"/>
      <c r="E46" s="63"/>
      <c r="G46" s="18"/>
    </row>
    <row r="47" spans="2:7" x14ac:dyDescent="0.25">
      <c r="B47" s="81" t="s">
        <v>19</v>
      </c>
      <c r="C47" s="83"/>
      <c r="D47" s="82"/>
      <c r="E47" s="63"/>
    </row>
    <row r="48" spans="2:7" x14ac:dyDescent="0.25">
      <c r="B48" s="83" t="s">
        <v>49</v>
      </c>
      <c r="C48" s="83"/>
      <c r="D48" s="82">
        <f>D40</f>
        <v>25974.759999999995</v>
      </c>
      <c r="E48" s="63" t="s">
        <v>1</v>
      </c>
    </row>
    <row r="49" spans="2:6" x14ac:dyDescent="0.25">
      <c r="B49" s="83" t="s">
        <v>16</v>
      </c>
      <c r="C49" s="83"/>
      <c r="D49" s="82">
        <f>Receipts!D33</f>
        <v>2085.77</v>
      </c>
      <c r="E49" s="63" t="s">
        <v>1</v>
      </c>
    </row>
    <row r="50" spans="2:6" x14ac:dyDescent="0.25">
      <c r="B50" s="83" t="s">
        <v>17</v>
      </c>
      <c r="C50" s="83"/>
      <c r="D50" s="82">
        <f>Payments!F46</f>
        <v>1670.1</v>
      </c>
      <c r="E50" s="63" t="s">
        <v>1</v>
      </c>
    </row>
    <row r="51" spans="2:6" x14ac:dyDescent="0.25">
      <c r="B51" s="86" t="s">
        <v>50</v>
      </c>
      <c r="C51" s="83"/>
      <c r="D51" s="85">
        <f>D48+D49-D50</f>
        <v>26390.429999999997</v>
      </c>
      <c r="E51" s="63" t="s">
        <v>1</v>
      </c>
    </row>
    <row r="52" spans="2:6" x14ac:dyDescent="0.25">
      <c r="C52" s="21"/>
      <c r="D52" s="43"/>
      <c r="E52" s="63"/>
    </row>
    <row r="53" spans="2:6" x14ac:dyDescent="0.25">
      <c r="B53" s="81" t="s">
        <v>51</v>
      </c>
      <c r="C53" s="89"/>
      <c r="D53" s="82"/>
      <c r="E53" s="63"/>
    </row>
    <row r="54" spans="2:6" x14ac:dyDescent="0.25">
      <c r="B54" s="83" t="s">
        <v>12</v>
      </c>
      <c r="C54" s="84">
        <v>85516813</v>
      </c>
      <c r="D54" s="82">
        <v>6098.29</v>
      </c>
      <c r="E54" s="63" t="s">
        <v>1</v>
      </c>
    </row>
    <row r="55" spans="2:6" x14ac:dyDescent="0.25">
      <c r="B55" s="83" t="s">
        <v>13</v>
      </c>
      <c r="C55" s="84">
        <v>85516821</v>
      </c>
      <c r="D55" s="82">
        <v>18506.490000000002</v>
      </c>
      <c r="E55" s="63" t="s">
        <v>1</v>
      </c>
      <c r="F55" s="18"/>
    </row>
    <row r="56" spans="2:6" x14ac:dyDescent="0.25">
      <c r="B56" s="81" t="s">
        <v>14</v>
      </c>
      <c r="C56" s="84"/>
      <c r="D56" s="85">
        <f>SUM(D54:D55)</f>
        <v>24604.780000000002</v>
      </c>
      <c r="E56" s="63" t="s">
        <v>1</v>
      </c>
    </row>
    <row r="57" spans="2:6" x14ac:dyDescent="0.25">
      <c r="B57" s="83"/>
      <c r="C57" s="83"/>
      <c r="D57" s="82"/>
      <c r="E57" s="63"/>
    </row>
    <row r="58" spans="2:6" x14ac:dyDescent="0.25">
      <c r="B58" s="81" t="s">
        <v>15</v>
      </c>
      <c r="C58" s="83"/>
      <c r="D58" s="82"/>
      <c r="E58" s="63"/>
    </row>
    <row r="59" spans="2:6" x14ac:dyDescent="0.25">
      <c r="B59" s="83" t="s">
        <v>52</v>
      </c>
      <c r="C59" s="83"/>
      <c r="D59" s="82">
        <f>D51</f>
        <v>26390.429999999997</v>
      </c>
      <c r="E59" s="63" t="s">
        <v>1</v>
      </c>
    </row>
    <row r="60" spans="2:6" x14ac:dyDescent="0.25">
      <c r="B60" s="83" t="s">
        <v>16</v>
      </c>
      <c r="C60" s="83"/>
      <c r="D60" s="82">
        <f>Receipts!D35</f>
        <v>22</v>
      </c>
      <c r="E60" s="63" t="s">
        <v>1</v>
      </c>
    </row>
    <row r="61" spans="2:6" x14ac:dyDescent="0.25">
      <c r="B61" s="83" t="s">
        <v>17</v>
      </c>
      <c r="C61" s="83"/>
      <c r="D61" s="82">
        <f>Payments!F57</f>
        <v>1807.65</v>
      </c>
      <c r="E61" s="63" t="s">
        <v>1</v>
      </c>
    </row>
    <row r="62" spans="2:6" x14ac:dyDescent="0.25">
      <c r="B62" s="86" t="s">
        <v>53</v>
      </c>
      <c r="C62" s="83"/>
      <c r="D62" s="85">
        <f>+D59+D60-D61</f>
        <v>24604.779999999995</v>
      </c>
      <c r="E62" s="63" t="s">
        <v>1</v>
      </c>
    </row>
    <row r="63" spans="2:6" x14ac:dyDescent="0.25">
      <c r="C63" s="21"/>
      <c r="D63" s="43"/>
      <c r="E63" s="63"/>
    </row>
    <row r="64" spans="2:6" x14ac:dyDescent="0.25">
      <c r="B64" s="81" t="s">
        <v>54</v>
      </c>
      <c r="C64" s="89"/>
      <c r="D64" s="82"/>
      <c r="E64" s="63"/>
    </row>
    <row r="65" spans="2:5" x14ac:dyDescent="0.25">
      <c r="B65" s="83" t="s">
        <v>12</v>
      </c>
      <c r="C65" s="84">
        <v>85516813</v>
      </c>
      <c r="D65" s="82">
        <v>16710.79</v>
      </c>
      <c r="E65" s="63" t="s">
        <v>1</v>
      </c>
    </row>
    <row r="66" spans="2:5" x14ac:dyDescent="0.25">
      <c r="B66" s="83" t="s">
        <v>13</v>
      </c>
      <c r="C66" s="84">
        <v>85516821</v>
      </c>
      <c r="D66" s="82">
        <v>18527.810000000001</v>
      </c>
      <c r="E66" s="63" t="s">
        <v>1</v>
      </c>
    </row>
    <row r="67" spans="2:5" x14ac:dyDescent="0.25">
      <c r="B67" s="81" t="s">
        <v>14</v>
      </c>
      <c r="C67" s="84"/>
      <c r="D67" s="85">
        <f>SUM(D65:D66)</f>
        <v>35238.600000000006</v>
      </c>
      <c r="E67" s="63" t="s">
        <v>1</v>
      </c>
    </row>
    <row r="68" spans="2:5" x14ac:dyDescent="0.25">
      <c r="B68" s="83"/>
      <c r="C68" s="83"/>
      <c r="D68" s="82"/>
      <c r="E68" s="63"/>
    </row>
    <row r="69" spans="2:5" x14ac:dyDescent="0.25">
      <c r="B69" s="81" t="s">
        <v>15</v>
      </c>
      <c r="C69" s="83"/>
      <c r="D69" s="82"/>
      <c r="E69" s="63"/>
    </row>
    <row r="70" spans="2:5" x14ac:dyDescent="0.25">
      <c r="B70" s="83" t="s">
        <v>55</v>
      </c>
      <c r="C70" s="83"/>
      <c r="D70" s="82">
        <f>D62</f>
        <v>24604.779999999995</v>
      </c>
      <c r="E70" s="63" t="s">
        <v>1</v>
      </c>
    </row>
    <row r="71" spans="2:5" x14ac:dyDescent="0.25">
      <c r="B71" s="83" t="s">
        <v>16</v>
      </c>
      <c r="C71" s="83"/>
      <c r="D71" s="82">
        <f>Receipts!F38</f>
        <v>12271.32</v>
      </c>
      <c r="E71" s="63" t="s">
        <v>1</v>
      </c>
    </row>
    <row r="72" spans="2:5" x14ac:dyDescent="0.25">
      <c r="B72" s="83" t="s">
        <v>17</v>
      </c>
      <c r="C72" s="83"/>
      <c r="D72" s="82">
        <f>Payments!F69</f>
        <v>1637.5</v>
      </c>
      <c r="E72" s="63" t="s">
        <v>1</v>
      </c>
    </row>
    <row r="73" spans="2:5" x14ac:dyDescent="0.25">
      <c r="B73" s="86" t="s">
        <v>56</v>
      </c>
      <c r="C73" s="83"/>
      <c r="D73" s="85">
        <f>D70+D71-D72</f>
        <v>35238.599999999991</v>
      </c>
      <c r="E73" s="63" t="s">
        <v>1</v>
      </c>
    </row>
    <row r="74" spans="2:5" ht="14.4" thickBot="1" x14ac:dyDescent="0.3">
      <c r="C74" s="33"/>
      <c r="D74" s="43"/>
      <c r="E74" s="63"/>
    </row>
    <row r="75" spans="2:5" x14ac:dyDescent="0.25">
      <c r="B75" s="29" t="s">
        <v>57</v>
      </c>
      <c r="C75" s="30"/>
      <c r="D75" s="31"/>
      <c r="E75" s="63"/>
    </row>
    <row r="76" spans="2:5" x14ac:dyDescent="0.25">
      <c r="B76" s="32" t="s">
        <v>12</v>
      </c>
      <c r="C76" s="26">
        <v>85516813</v>
      </c>
      <c r="D76" s="36">
        <v>12955.59</v>
      </c>
      <c r="E76" s="63" t="s">
        <v>1</v>
      </c>
    </row>
    <row r="77" spans="2:5" x14ac:dyDescent="0.25">
      <c r="B77" s="32" t="s">
        <v>13</v>
      </c>
      <c r="C77" s="26">
        <v>85516821</v>
      </c>
      <c r="D77" s="36">
        <v>18551.36</v>
      </c>
      <c r="E77" s="63" t="s">
        <v>1</v>
      </c>
    </row>
    <row r="78" spans="2:5" x14ac:dyDescent="0.25">
      <c r="B78" s="34" t="s">
        <v>14</v>
      </c>
      <c r="C78" s="21"/>
      <c r="D78" s="45">
        <f>SUM(D76:D77)</f>
        <v>31506.95</v>
      </c>
      <c r="E78" s="63" t="s">
        <v>1</v>
      </c>
    </row>
    <row r="79" spans="2:5" x14ac:dyDescent="0.25">
      <c r="B79" s="32"/>
      <c r="C79" s="21"/>
      <c r="D79" s="36"/>
      <c r="E79" s="63"/>
    </row>
    <row r="80" spans="2:5" x14ac:dyDescent="0.25">
      <c r="B80" s="34" t="s">
        <v>19</v>
      </c>
      <c r="C80" s="21"/>
      <c r="D80" s="36"/>
      <c r="E80" s="63"/>
    </row>
    <row r="81" spans="2:5" x14ac:dyDescent="0.25">
      <c r="B81" s="32" t="s">
        <v>58</v>
      </c>
      <c r="C81" s="21"/>
      <c r="D81" s="36">
        <f>D73</f>
        <v>35238.599999999991</v>
      </c>
      <c r="E81" s="63" t="s">
        <v>1</v>
      </c>
    </row>
    <row r="82" spans="2:5" x14ac:dyDescent="0.25">
      <c r="B82" s="32" t="s">
        <v>16</v>
      </c>
      <c r="C82" s="21"/>
      <c r="D82" s="36">
        <f>Receipts!D41</f>
        <v>523.54999999999995</v>
      </c>
      <c r="E82" s="63" t="s">
        <v>1</v>
      </c>
    </row>
    <row r="83" spans="2:5" x14ac:dyDescent="0.25">
      <c r="B83" s="32" t="s">
        <v>17</v>
      </c>
      <c r="C83" s="21"/>
      <c r="D83" s="36">
        <f>Payments!F83</f>
        <v>4255.2</v>
      </c>
      <c r="E83" s="63" t="s">
        <v>1</v>
      </c>
    </row>
    <row r="84" spans="2:5" ht="14.4" thickBot="1" x14ac:dyDescent="0.3">
      <c r="B84" s="50" t="s">
        <v>59</v>
      </c>
      <c r="C84" s="33"/>
      <c r="D84" s="44">
        <f>D81+D82-D83</f>
        <v>31506.949999999993</v>
      </c>
      <c r="E84" s="63" t="s">
        <v>1</v>
      </c>
    </row>
    <row r="85" spans="2:5" x14ac:dyDescent="0.25">
      <c r="D85" s="43"/>
      <c r="E85" s="63"/>
    </row>
    <row r="86" spans="2:5" x14ac:dyDescent="0.25">
      <c r="B86" s="150" t="s">
        <v>60</v>
      </c>
      <c r="C86" s="151"/>
      <c r="D86" s="152"/>
      <c r="E86" s="63"/>
    </row>
    <row r="87" spans="2:5" x14ac:dyDescent="0.25">
      <c r="B87" s="83" t="s">
        <v>12</v>
      </c>
      <c r="C87" s="84">
        <v>85516813</v>
      </c>
      <c r="D87" s="36">
        <v>10559.28</v>
      </c>
      <c r="E87" s="63" t="s">
        <v>1</v>
      </c>
    </row>
    <row r="88" spans="2:5" x14ac:dyDescent="0.25">
      <c r="B88" s="83" t="s">
        <v>13</v>
      </c>
      <c r="C88" s="84">
        <v>85516821</v>
      </c>
      <c r="D88" s="82">
        <v>18573.47</v>
      </c>
      <c r="E88" s="63" t="s">
        <v>1</v>
      </c>
    </row>
    <row r="89" spans="2:5" x14ac:dyDescent="0.25">
      <c r="B89" s="81" t="s">
        <v>14</v>
      </c>
      <c r="C89" s="83"/>
      <c r="D89" s="85">
        <f>SUM(D87:D88)</f>
        <v>29132.75</v>
      </c>
      <c r="E89" s="63" t="s">
        <v>1</v>
      </c>
    </row>
    <row r="90" spans="2:5" x14ac:dyDescent="0.25">
      <c r="B90" s="83"/>
      <c r="C90" s="83"/>
      <c r="D90" s="82"/>
      <c r="E90" s="63"/>
    </row>
    <row r="91" spans="2:5" x14ac:dyDescent="0.25">
      <c r="B91" s="81" t="s">
        <v>19</v>
      </c>
      <c r="C91" s="83"/>
      <c r="D91" s="82"/>
      <c r="E91" s="63"/>
    </row>
    <row r="92" spans="2:5" x14ac:dyDescent="0.25">
      <c r="B92" s="83" t="s">
        <v>61</v>
      </c>
      <c r="C92" s="83"/>
      <c r="D92" s="82">
        <f>D84</f>
        <v>31506.949999999993</v>
      </c>
      <c r="E92" s="63" t="s">
        <v>1</v>
      </c>
    </row>
    <row r="93" spans="2:5" x14ac:dyDescent="0.25">
      <c r="B93" s="83" t="s">
        <v>16</v>
      </c>
      <c r="C93" s="83"/>
      <c r="D93" s="82">
        <f>Receipts!D43</f>
        <v>22.11</v>
      </c>
      <c r="E93" s="63" t="s">
        <v>1</v>
      </c>
    </row>
    <row r="94" spans="2:5" x14ac:dyDescent="0.25">
      <c r="B94" s="83" t="s">
        <v>17</v>
      </c>
      <c r="C94" s="83"/>
      <c r="D94" s="82">
        <f>Payments!F96</f>
        <v>2396.31</v>
      </c>
      <c r="E94" s="63" t="s">
        <v>1</v>
      </c>
    </row>
    <row r="95" spans="2:5" x14ac:dyDescent="0.25">
      <c r="B95" s="86" t="s">
        <v>62</v>
      </c>
      <c r="C95" s="83"/>
      <c r="D95" s="85">
        <f>D92+D93-D94</f>
        <v>29132.749999999993</v>
      </c>
      <c r="E95" s="63" t="s">
        <v>1</v>
      </c>
    </row>
    <row r="96" spans="2:5" x14ac:dyDescent="0.25">
      <c r="B96" s="153"/>
      <c r="C96" s="154"/>
      <c r="D96" s="155"/>
      <c r="E96" s="63"/>
    </row>
    <row r="97" spans="2:5" x14ac:dyDescent="0.25">
      <c r="B97" s="150" t="s">
        <v>63</v>
      </c>
      <c r="C97" s="151"/>
      <c r="D97" s="152"/>
      <c r="E97" s="63"/>
    </row>
    <row r="98" spans="2:5" x14ac:dyDescent="0.25">
      <c r="B98" s="83" t="s">
        <v>12</v>
      </c>
      <c r="C98" s="84">
        <v>85516813</v>
      </c>
      <c r="D98" s="82">
        <v>8906.0400000000009</v>
      </c>
      <c r="E98" s="63" t="s">
        <v>1</v>
      </c>
    </row>
    <row r="99" spans="2:5" x14ac:dyDescent="0.25">
      <c r="B99" s="83" t="s">
        <v>13</v>
      </c>
      <c r="C99" s="84">
        <v>85516821</v>
      </c>
      <c r="D99" s="82">
        <v>18594.87</v>
      </c>
      <c r="E99" s="63" t="s">
        <v>1</v>
      </c>
    </row>
    <row r="100" spans="2:5" x14ac:dyDescent="0.25">
      <c r="B100" s="87" t="s">
        <v>14</v>
      </c>
      <c r="C100" s="83"/>
      <c r="D100" s="85">
        <f>SUM(D98:D99)</f>
        <v>27500.91</v>
      </c>
      <c r="E100" s="63" t="s">
        <v>1</v>
      </c>
    </row>
    <row r="101" spans="2:5" x14ac:dyDescent="0.25">
      <c r="B101" s="83"/>
      <c r="C101" s="83"/>
      <c r="D101" s="82"/>
      <c r="E101" s="63"/>
    </row>
    <row r="102" spans="2:5" x14ac:dyDescent="0.25">
      <c r="B102" s="81" t="s">
        <v>19</v>
      </c>
      <c r="C102" s="83"/>
      <c r="D102" s="82"/>
      <c r="E102" s="63"/>
    </row>
    <row r="103" spans="2:5" x14ac:dyDescent="0.25">
      <c r="B103" s="83" t="s">
        <v>24</v>
      </c>
      <c r="C103" s="83"/>
      <c r="D103" s="82">
        <f>D95</f>
        <v>29132.749999999993</v>
      </c>
      <c r="E103" s="63" t="s">
        <v>1</v>
      </c>
    </row>
    <row r="104" spans="2:5" x14ac:dyDescent="0.25">
      <c r="B104" s="83" t="s">
        <v>16</v>
      </c>
      <c r="C104" s="83"/>
      <c r="D104" s="82">
        <f>Receipts!D45</f>
        <v>21.4</v>
      </c>
      <c r="E104" s="63" t="s">
        <v>1</v>
      </c>
    </row>
    <row r="105" spans="2:5" x14ac:dyDescent="0.25">
      <c r="B105" s="83" t="s">
        <v>17</v>
      </c>
      <c r="C105" s="83"/>
      <c r="D105" s="82">
        <f>Payments!F104</f>
        <v>1653.24</v>
      </c>
      <c r="E105" s="63" t="s">
        <v>1</v>
      </c>
    </row>
    <row r="106" spans="2:5" x14ac:dyDescent="0.25">
      <c r="B106" s="86" t="s">
        <v>25</v>
      </c>
      <c r="C106" s="83"/>
      <c r="D106" s="85">
        <f>D103+D104-D105</f>
        <v>27500.909999999993</v>
      </c>
      <c r="E106" s="63" t="s">
        <v>1</v>
      </c>
    </row>
    <row r="107" spans="2:5" ht="14.4" thickBot="1" x14ac:dyDescent="0.3">
      <c r="D107" s="43"/>
      <c r="E107" s="63"/>
    </row>
    <row r="108" spans="2:5" x14ac:dyDescent="0.25">
      <c r="B108" s="29" t="s">
        <v>64</v>
      </c>
      <c r="C108" s="30"/>
      <c r="D108" s="31"/>
      <c r="E108" s="63"/>
    </row>
    <row r="109" spans="2:5" x14ac:dyDescent="0.25">
      <c r="B109" s="32" t="s">
        <v>12</v>
      </c>
      <c r="C109" s="26">
        <v>85516813</v>
      </c>
      <c r="D109" s="36">
        <v>7105.09</v>
      </c>
      <c r="E109" s="63" t="s">
        <v>1</v>
      </c>
    </row>
    <row r="110" spans="2:5" x14ac:dyDescent="0.25">
      <c r="B110" s="32" t="s">
        <v>13</v>
      </c>
      <c r="C110" s="26">
        <v>85516821</v>
      </c>
      <c r="D110" s="36">
        <v>18619.25</v>
      </c>
      <c r="E110" s="63" t="s">
        <v>1</v>
      </c>
    </row>
    <row r="111" spans="2:5" x14ac:dyDescent="0.25">
      <c r="B111" s="46" t="s">
        <v>14</v>
      </c>
      <c r="C111" s="21"/>
      <c r="D111" s="45">
        <f>SUM(D109:D110)</f>
        <v>25724.34</v>
      </c>
      <c r="E111" s="63" t="s">
        <v>1</v>
      </c>
    </row>
    <row r="112" spans="2:5" x14ac:dyDescent="0.25">
      <c r="B112" s="32"/>
      <c r="C112" s="21"/>
      <c r="D112" s="36"/>
      <c r="E112" s="63"/>
    </row>
    <row r="113" spans="2:5" x14ac:dyDescent="0.25">
      <c r="B113" s="34" t="s">
        <v>19</v>
      </c>
      <c r="C113" s="21"/>
      <c r="D113" s="36"/>
      <c r="E113" s="63"/>
    </row>
    <row r="114" spans="2:5" x14ac:dyDescent="0.25">
      <c r="B114" s="32" t="s">
        <v>65</v>
      </c>
      <c r="C114" s="21"/>
      <c r="D114" s="36">
        <f>D106</f>
        <v>27500.909999999993</v>
      </c>
      <c r="E114" s="63"/>
    </row>
    <row r="115" spans="2:5" x14ac:dyDescent="0.25">
      <c r="B115" s="32" t="s">
        <v>16</v>
      </c>
      <c r="C115" s="21"/>
      <c r="D115" s="36">
        <f>Receipts!D47</f>
        <v>24.38</v>
      </c>
      <c r="E115" s="63"/>
    </row>
    <row r="116" spans="2:5" x14ac:dyDescent="0.25">
      <c r="B116" s="32" t="s">
        <v>17</v>
      </c>
      <c r="C116" s="21"/>
      <c r="D116" s="36">
        <f>Payments!F115</f>
        <v>1800.95</v>
      </c>
      <c r="E116" s="63"/>
    </row>
    <row r="117" spans="2:5" ht="14.4" thickBot="1" x14ac:dyDescent="0.3">
      <c r="B117" s="50" t="s">
        <v>66</v>
      </c>
      <c r="C117" s="33"/>
      <c r="D117" s="44">
        <f>D114+D115-D116</f>
        <v>25724.339999999993</v>
      </c>
      <c r="E117" s="63"/>
    </row>
    <row r="118" spans="2:5" x14ac:dyDescent="0.25">
      <c r="D118" s="43"/>
      <c r="E118" s="63"/>
    </row>
    <row r="119" spans="2:5" x14ac:dyDescent="0.25">
      <c r="B119" s="65" t="s">
        <v>325</v>
      </c>
      <c r="C119" s="66"/>
      <c r="D119" s="67"/>
      <c r="E119" s="63"/>
    </row>
    <row r="120" spans="2:5" x14ac:dyDescent="0.25">
      <c r="B120" s="68" t="s">
        <v>12</v>
      </c>
      <c r="C120" s="26">
        <v>85516813</v>
      </c>
      <c r="D120" s="78">
        <v>5318.71</v>
      </c>
      <c r="E120" s="63" t="s">
        <v>1</v>
      </c>
    </row>
    <row r="121" spans="2:5" x14ac:dyDescent="0.25">
      <c r="B121" s="68" t="s">
        <v>13</v>
      </c>
      <c r="C121" s="26">
        <v>85516821</v>
      </c>
      <c r="D121" s="78">
        <v>18640.7</v>
      </c>
      <c r="E121" s="63" t="s">
        <v>1</v>
      </c>
    </row>
    <row r="122" spans="2:5" x14ac:dyDescent="0.25">
      <c r="B122" s="69" t="s">
        <v>14</v>
      </c>
      <c r="C122" s="21"/>
      <c r="D122" s="70">
        <f>SUM(D120:D121)</f>
        <v>23959.41</v>
      </c>
      <c r="E122" s="63" t="s">
        <v>1</v>
      </c>
    </row>
    <row r="123" spans="2:5" x14ac:dyDescent="0.25">
      <c r="B123" s="68"/>
      <c r="C123" s="21"/>
      <c r="D123" s="71"/>
      <c r="E123" s="63"/>
    </row>
    <row r="124" spans="2:5" x14ac:dyDescent="0.25">
      <c r="B124" s="69" t="s">
        <v>15</v>
      </c>
      <c r="C124" s="21"/>
      <c r="D124" s="71"/>
      <c r="E124" s="63"/>
    </row>
    <row r="125" spans="2:5" x14ac:dyDescent="0.25">
      <c r="B125" s="68" t="s">
        <v>67</v>
      </c>
      <c r="C125" s="21"/>
      <c r="D125" s="71">
        <f>D117</f>
        <v>25724.339999999993</v>
      </c>
      <c r="E125" s="63" t="s">
        <v>1</v>
      </c>
    </row>
    <row r="126" spans="2:5" x14ac:dyDescent="0.25">
      <c r="B126" s="68" t="s">
        <v>16</v>
      </c>
      <c r="C126" s="21"/>
      <c r="D126" s="71">
        <f>Receipts!D50</f>
        <v>166.45</v>
      </c>
      <c r="E126" s="63" t="s">
        <v>1</v>
      </c>
    </row>
    <row r="127" spans="2:5" x14ac:dyDescent="0.25">
      <c r="B127" s="68" t="s">
        <v>17</v>
      </c>
      <c r="C127" s="21"/>
      <c r="D127" s="71">
        <f>Payments!F126</f>
        <v>1931.38</v>
      </c>
      <c r="E127" s="63" t="s">
        <v>1</v>
      </c>
    </row>
    <row r="128" spans="2:5" x14ac:dyDescent="0.25">
      <c r="B128" s="79" t="s">
        <v>68</v>
      </c>
      <c r="C128" s="72"/>
      <c r="D128" s="73">
        <f>D125+D126-D127</f>
        <v>23959.409999999993</v>
      </c>
      <c r="E128" s="63" t="s">
        <v>1</v>
      </c>
    </row>
    <row r="129" spans="2:5" x14ac:dyDescent="0.25">
      <c r="D129" s="43"/>
      <c r="E129" s="63"/>
    </row>
    <row r="130" spans="2:5" x14ac:dyDescent="0.25">
      <c r="B130" s="65" t="s">
        <v>69</v>
      </c>
      <c r="C130" s="66"/>
      <c r="D130" s="67"/>
      <c r="E130" s="63"/>
    </row>
    <row r="131" spans="2:5" x14ac:dyDescent="0.25">
      <c r="B131" s="68" t="s">
        <v>12</v>
      </c>
      <c r="C131" s="26">
        <v>85516813</v>
      </c>
      <c r="D131" s="71">
        <v>4365.71</v>
      </c>
      <c r="E131" s="63" t="s">
        <v>1</v>
      </c>
    </row>
    <row r="132" spans="2:5" x14ac:dyDescent="0.25">
      <c r="B132" s="68" t="s">
        <v>13</v>
      </c>
      <c r="C132" s="26">
        <v>85516821</v>
      </c>
      <c r="D132" s="71">
        <v>18661.43</v>
      </c>
      <c r="E132" s="63" t="s">
        <v>1</v>
      </c>
    </row>
    <row r="133" spans="2:5" x14ac:dyDescent="0.25">
      <c r="B133" s="69" t="s">
        <v>14</v>
      </c>
      <c r="C133" s="23"/>
      <c r="D133" s="70">
        <f>SUM(D131:D132)</f>
        <v>23027.14</v>
      </c>
      <c r="E133" s="63" t="s">
        <v>1</v>
      </c>
    </row>
    <row r="134" spans="2:5" x14ac:dyDescent="0.25">
      <c r="B134" s="68"/>
      <c r="C134" s="21"/>
      <c r="D134" s="71"/>
      <c r="E134" s="63"/>
    </row>
    <row r="135" spans="2:5" x14ac:dyDescent="0.25">
      <c r="B135" s="69" t="s">
        <v>19</v>
      </c>
      <c r="C135" s="21"/>
      <c r="D135" s="71"/>
      <c r="E135" s="63"/>
    </row>
    <row r="136" spans="2:5" x14ac:dyDescent="0.25">
      <c r="B136" s="68" t="s">
        <v>70</v>
      </c>
      <c r="C136" s="21"/>
      <c r="D136" s="71">
        <f>D128</f>
        <v>23959.409999999993</v>
      </c>
      <c r="E136" s="63" t="s">
        <v>1</v>
      </c>
    </row>
    <row r="137" spans="2:5" x14ac:dyDescent="0.25">
      <c r="B137" s="68" t="s">
        <v>16</v>
      </c>
      <c r="C137" s="21"/>
      <c r="D137" s="71">
        <f>+Receipts!D53</f>
        <v>966.73</v>
      </c>
      <c r="E137" s="63" t="s">
        <v>1</v>
      </c>
    </row>
    <row r="138" spans="2:5" x14ac:dyDescent="0.25">
      <c r="B138" s="68" t="s">
        <v>17</v>
      </c>
      <c r="C138" s="21"/>
      <c r="D138" s="71">
        <f>Payments!F136</f>
        <v>1899</v>
      </c>
      <c r="E138" s="63" t="s">
        <v>1</v>
      </c>
    </row>
    <row r="139" spans="2:5" x14ac:dyDescent="0.25">
      <c r="B139" s="79" t="s">
        <v>71</v>
      </c>
      <c r="C139" s="80"/>
      <c r="D139" s="73">
        <f>D136+D137-D138</f>
        <v>23027.139999999992</v>
      </c>
      <c r="E139" s="63" t="s">
        <v>1</v>
      </c>
    </row>
    <row r="140" spans="2:5" x14ac:dyDescent="0.25">
      <c r="D140" s="43"/>
      <c r="E140" s="63"/>
    </row>
    <row r="141" spans="2:5" x14ac:dyDescent="0.25">
      <c r="B141" s="37" t="s">
        <v>21</v>
      </c>
      <c r="D141" s="43"/>
      <c r="E141" s="63"/>
    </row>
    <row r="142" spans="2:5" x14ac:dyDescent="0.25">
      <c r="B142" s="149" t="s">
        <v>72</v>
      </c>
      <c r="C142" s="149"/>
      <c r="D142" s="149"/>
      <c r="E142" s="63"/>
    </row>
    <row r="143" spans="2:5" x14ac:dyDescent="0.25">
      <c r="B143" s="149"/>
      <c r="C143" s="149"/>
      <c r="D143" s="149"/>
      <c r="E143" s="63"/>
    </row>
    <row r="144" spans="2:5" x14ac:dyDescent="0.25">
      <c r="D144" s="43"/>
      <c r="E144" s="63"/>
    </row>
    <row r="145" spans="2:5" x14ac:dyDescent="0.25">
      <c r="B145" t="s">
        <v>14</v>
      </c>
      <c r="D145" s="43"/>
      <c r="E145" s="63"/>
    </row>
    <row r="146" spans="2:5" x14ac:dyDescent="0.25">
      <c r="B146" t="s">
        <v>341</v>
      </c>
      <c r="C146" s="18">
        <f>D7</f>
        <v>16536.599999999999</v>
      </c>
      <c r="D146" s="43"/>
      <c r="E146" s="63"/>
    </row>
    <row r="147" spans="2:5" x14ac:dyDescent="0.25">
      <c r="B147" t="s">
        <v>342</v>
      </c>
      <c r="C147" s="18">
        <f>D139</f>
        <v>23027.139999999992</v>
      </c>
      <c r="D147" s="43"/>
      <c r="E147" s="63"/>
    </row>
    <row r="148" spans="2:5" x14ac:dyDescent="0.25">
      <c r="B148" t="s">
        <v>343</v>
      </c>
      <c r="C148" s="18">
        <f>C147-C146</f>
        <v>6490.5399999999936</v>
      </c>
      <c r="D148" s="43"/>
      <c r="E148" s="63"/>
    </row>
    <row r="149" spans="2:5" x14ac:dyDescent="0.25">
      <c r="D149" s="43"/>
      <c r="E149" s="63"/>
    </row>
    <row r="150" spans="2:5" x14ac:dyDescent="0.25">
      <c r="D150" s="43"/>
      <c r="E150" s="63"/>
    </row>
    <row r="151" spans="2:5" x14ac:dyDescent="0.25">
      <c r="D151" s="43"/>
      <c r="E151" s="63"/>
    </row>
    <row r="152" spans="2:5" x14ac:dyDescent="0.25">
      <c r="D152" s="43"/>
      <c r="E152" s="63"/>
    </row>
    <row r="153" spans="2:5" x14ac:dyDescent="0.25">
      <c r="D153" s="43"/>
      <c r="E153" s="63"/>
    </row>
    <row r="154" spans="2:5" x14ac:dyDescent="0.25">
      <c r="D154" s="43"/>
      <c r="E154" s="63"/>
    </row>
    <row r="155" spans="2:5" x14ac:dyDescent="0.25">
      <c r="D155" s="43"/>
      <c r="E155" s="63"/>
    </row>
    <row r="156" spans="2:5" x14ac:dyDescent="0.25">
      <c r="D156" s="43"/>
      <c r="E156" s="63"/>
    </row>
    <row r="157" spans="2:5" x14ac:dyDescent="0.25">
      <c r="D157" s="43"/>
      <c r="E157" s="63"/>
    </row>
    <row r="158" spans="2:5" x14ac:dyDescent="0.25">
      <c r="D158" s="43"/>
      <c r="E158" s="63"/>
    </row>
    <row r="159" spans="2:5" x14ac:dyDescent="0.25">
      <c r="D159" s="43"/>
      <c r="E159" s="63"/>
    </row>
    <row r="160" spans="2:5" x14ac:dyDescent="0.25">
      <c r="D160" s="43"/>
      <c r="E160" s="63"/>
    </row>
    <row r="161" spans="4:5" x14ac:dyDescent="0.25">
      <c r="D161" s="21"/>
      <c r="E161" s="17"/>
    </row>
    <row r="162" spans="4:5" x14ac:dyDescent="0.25">
      <c r="D162" s="21"/>
      <c r="E162" s="19"/>
    </row>
    <row r="163" spans="4:5" x14ac:dyDescent="0.25">
      <c r="D163" s="21"/>
      <c r="E163" s="19"/>
    </row>
    <row r="164" spans="4:5" x14ac:dyDescent="0.25">
      <c r="D164" s="21"/>
    </row>
    <row r="165" spans="4:5" x14ac:dyDescent="0.25">
      <c r="D165" s="21"/>
    </row>
    <row r="166" spans="4:5" x14ac:dyDescent="0.25">
      <c r="D166" s="21"/>
    </row>
    <row r="167" spans="4:5" x14ac:dyDescent="0.25">
      <c r="D167" s="21"/>
    </row>
    <row r="168" spans="4:5" x14ac:dyDescent="0.25">
      <c r="D168" s="21"/>
    </row>
  </sheetData>
  <mergeCells count="7">
    <mergeCell ref="F10:K11"/>
    <mergeCell ref="B2:D2"/>
    <mergeCell ref="B8:D8"/>
    <mergeCell ref="B142:D143"/>
    <mergeCell ref="B86:D86"/>
    <mergeCell ref="B97:D97"/>
    <mergeCell ref="B96:D96"/>
  </mergeCells>
  <printOptions gridLines="1"/>
  <pageMargins left="0.7" right="0.7" top="0.75" bottom="0.75" header="0.3" footer="0.3"/>
  <pageSetup paperSize="9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Receipts</vt:lpstr>
      <vt:lpstr>Payments</vt:lpstr>
      <vt:lpstr>Reconciliation</vt:lpstr>
      <vt:lpstr>Payments!Print_Area</vt:lpstr>
      <vt:lpstr>Receipts!Print_Area</vt:lpstr>
      <vt:lpstr>Reconciliation!Print_Area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 ThornboroughPC</dc:creator>
  <cp:lastModifiedBy>Clerk ThornboroughPC</cp:lastModifiedBy>
  <cp:lastPrinted>2024-04-10T12:58:47Z</cp:lastPrinted>
  <dcterms:created xsi:type="dcterms:W3CDTF">2020-06-14T10:42:57Z</dcterms:created>
  <dcterms:modified xsi:type="dcterms:W3CDTF">2024-04-22T14:07:24Z</dcterms:modified>
</cp:coreProperties>
</file>